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5" activeTab="0"/>
  </bookViews>
  <sheets>
    <sheet name="Драйв 2" sheetId="1" r:id="rId1"/>
  </sheets>
  <definedNames>
    <definedName name="_xlnm._FilterDatabase" localSheetId="0" hidden="1">'Драйв 2'!$A$16:$CR$16</definedName>
    <definedName name="_xlnm.Print_Area" localSheetId="0">'Драйв 2'!$A$1:$CR$22</definedName>
  </definedNames>
  <calcPr fullCalcOnLoad="1"/>
</workbook>
</file>

<file path=xl/sharedStrings.xml><?xml version="1.0" encoding="utf-8"?>
<sst xmlns="http://schemas.openxmlformats.org/spreadsheetml/2006/main" count="193" uniqueCount="82">
  <si>
    <t>№</t>
  </si>
  <si>
    <t>Старт</t>
  </si>
  <si>
    <t>Фактич</t>
  </si>
  <si>
    <t>Штр абс</t>
  </si>
  <si>
    <t>Штр нат</t>
  </si>
  <si>
    <t>Штраф</t>
  </si>
  <si>
    <t>Ст.</t>
  </si>
  <si>
    <t>сек</t>
  </si>
  <si>
    <t>Д-3</t>
  </si>
  <si>
    <t>Д-2</t>
  </si>
  <si>
    <t>Д-4</t>
  </si>
  <si>
    <t>прим.</t>
  </si>
  <si>
    <t>Д-5</t>
  </si>
  <si>
    <t>Д-6</t>
  </si>
  <si>
    <t>ВКВ 1</t>
  </si>
  <si>
    <t>ВКВ 2</t>
  </si>
  <si>
    <t>Д-1</t>
  </si>
  <si>
    <t>26,76 км/ч</t>
  </si>
  <si>
    <t>10,96 км</t>
  </si>
  <si>
    <t>36,75 км/ч</t>
  </si>
  <si>
    <t>12,25 км</t>
  </si>
  <si>
    <t>44,84 км/ч</t>
  </si>
  <si>
    <t>31,39 км</t>
  </si>
  <si>
    <t>35,94 км/ч</t>
  </si>
  <si>
    <t>45,53 км</t>
  </si>
  <si>
    <t>41,82 км/ч</t>
  </si>
  <si>
    <t>27,88 км</t>
  </si>
  <si>
    <t>38,46 км/ч</t>
  </si>
  <si>
    <t>7,45 км</t>
  </si>
  <si>
    <t>старт Д-3</t>
  </si>
  <si>
    <t>старт Д-5</t>
  </si>
  <si>
    <t>старт Д-6</t>
  </si>
  <si>
    <t>Римиров Кирил</t>
  </si>
  <si>
    <t>Форд</t>
  </si>
  <si>
    <t>АЕ0797АС</t>
  </si>
  <si>
    <t>Заборенко Володимир</t>
  </si>
  <si>
    <t>Ткаченко Олексій</t>
  </si>
  <si>
    <t>БМВ 318</t>
  </si>
  <si>
    <t>131-91 АН</t>
  </si>
  <si>
    <t>Карпов Андрій</t>
  </si>
  <si>
    <t>Проценко Олександр</t>
  </si>
  <si>
    <t>ВАЗ 21083</t>
  </si>
  <si>
    <t>АЕ2376ЕА</t>
  </si>
  <si>
    <t>Радченко Віталій</t>
  </si>
  <si>
    <t>Прудніков Михайло</t>
  </si>
  <si>
    <t>Олейнік</t>
  </si>
  <si>
    <t>Москвич</t>
  </si>
  <si>
    <t>АЕ2982ВР</t>
  </si>
  <si>
    <t>Щербина Олексій</t>
  </si>
  <si>
    <t>Каширний Володимир</t>
  </si>
  <si>
    <t>836-71АН</t>
  </si>
  <si>
    <t>Луговой Анатолій</t>
  </si>
  <si>
    <t>Ткачук Денис</t>
  </si>
  <si>
    <t>ЗАЗ 1103</t>
  </si>
  <si>
    <t>АЕ0145СМ</t>
  </si>
  <si>
    <t>АВТОМОБІЛЬНА ФЕДЕРАЦІЯ УКРАЇНИ</t>
  </si>
  <si>
    <t>ДНІПРОПЕТРОВСЬКИЙ ОБЛАСНИЙ АВТОМОБІЛЬНИЙ КЛУБ</t>
  </si>
  <si>
    <t>КЛУБНЕ ЗМАГАННЯ З РАЛІ НА СЕРІЙНИХ АВТОМОБІЛЯХ "ПІКНІК 2015"</t>
  </si>
  <si>
    <t>23 ТРАВНЯ 2015Р.</t>
  </si>
  <si>
    <t>м.Дніпропетровськ</t>
  </si>
  <si>
    <t>Перший водій</t>
  </si>
  <si>
    <t>Другий водій</t>
  </si>
  <si>
    <t>Автомобіль</t>
  </si>
  <si>
    <t>держ.номер автомобіля</t>
  </si>
  <si>
    <t>Місце</t>
  </si>
  <si>
    <t>Сума</t>
  </si>
  <si>
    <t>Кращий час</t>
  </si>
  <si>
    <t>Додаткові</t>
  </si>
  <si>
    <t>штрафи</t>
  </si>
  <si>
    <t>КЧ 0</t>
  </si>
  <si>
    <t>КЧ 1</t>
  </si>
  <si>
    <t>КЧ 2</t>
  </si>
  <si>
    <t>Час</t>
  </si>
  <si>
    <t>Розклад</t>
  </si>
  <si>
    <t>Запізнення</t>
  </si>
  <si>
    <t>випередження</t>
  </si>
  <si>
    <t>КЧ 3</t>
  </si>
  <si>
    <t>КЧ 4</t>
  </si>
  <si>
    <t>КЧ 5</t>
  </si>
  <si>
    <t>КЧ 6</t>
  </si>
  <si>
    <t>клас</t>
  </si>
  <si>
    <t>Результати змагання ралі  "ПІКНІК-2015",  залік " Драйв" 2 клас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</si>
</sst>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0_ ;\-0\ "/>
    <numFmt numFmtId="174" formatCode="h:mm;@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6"/>
      <name val="Times New Roman Cyr"/>
      <family val="1"/>
    </font>
    <font>
      <b/>
      <i/>
      <sz val="16"/>
      <name val="Arial Cyr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20"/>
      <name val="Arial Cyr"/>
      <family val="2"/>
    </font>
    <font>
      <b/>
      <sz val="16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0" fontId="3" fillId="0" borderId="10" xfId="0" applyNumberFormat="1" applyFont="1" applyBorder="1" applyAlignment="1">
      <alignment/>
    </xf>
    <xf numFmtId="20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0" fontId="3" fillId="32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" borderId="10" xfId="0" applyNumberFormat="1" applyFont="1" applyFill="1" applyBorder="1" applyAlignment="1">
      <alignment/>
    </xf>
    <xf numFmtId="173" fontId="3" fillId="3" borderId="10" xfId="0" applyNumberFormat="1" applyFont="1" applyFill="1" applyBorder="1" applyAlignment="1">
      <alignment/>
    </xf>
    <xf numFmtId="172" fontId="3" fillId="3" borderId="10" xfId="0" applyNumberFormat="1" applyFont="1" applyFill="1" applyBorder="1" applyAlignment="1">
      <alignment/>
    </xf>
    <xf numFmtId="20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20" fontId="9" fillId="0" borderId="10" xfId="0" applyNumberFormat="1" applyFont="1" applyBorder="1" applyAlignment="1">
      <alignment/>
    </xf>
    <xf numFmtId="20" fontId="9" fillId="0" borderId="10" xfId="0" applyNumberFormat="1" applyFont="1" applyFill="1" applyBorder="1" applyAlignment="1">
      <alignment/>
    </xf>
    <xf numFmtId="20" fontId="9" fillId="32" borderId="10" xfId="0" applyNumberFormat="1" applyFont="1" applyFill="1" applyBorder="1" applyAlignment="1">
      <alignment/>
    </xf>
    <xf numFmtId="0" fontId="9" fillId="3" borderId="10" xfId="0" applyNumberFormat="1" applyFont="1" applyFill="1" applyBorder="1" applyAlignment="1">
      <alignment/>
    </xf>
    <xf numFmtId="173" fontId="9" fillId="3" borderId="10" xfId="0" applyNumberFormat="1" applyFont="1" applyFill="1" applyBorder="1" applyAlignment="1">
      <alignment/>
    </xf>
    <xf numFmtId="172" fontId="9" fillId="3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20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20" fontId="11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20" fontId="9" fillId="0" borderId="10" xfId="0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0" fontId="12" fillId="0" borderId="11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20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20" fontId="9" fillId="0" borderId="10" xfId="0" applyNumberFormat="1" applyFont="1" applyFill="1" applyBorder="1" applyAlignment="1">
      <alignment horizontal="center"/>
    </xf>
    <xf numFmtId="20" fontId="13" fillId="0" borderId="11" xfId="0" applyNumberFormat="1" applyFont="1" applyFill="1" applyBorder="1" applyAlignment="1">
      <alignment/>
    </xf>
    <xf numFmtId="22" fontId="11" fillId="0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/>
    </xf>
    <xf numFmtId="2" fontId="9" fillId="4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0" fontId="9" fillId="0" borderId="15" xfId="0" applyNumberFormat="1" applyFont="1" applyFill="1" applyBorder="1" applyAlignment="1">
      <alignment/>
    </xf>
    <xf numFmtId="20" fontId="9" fillId="0" borderId="13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2" fontId="9" fillId="37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20" fontId="5" fillId="35" borderId="11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7" fillId="5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0" fontId="3" fillId="0" borderId="11" xfId="0" applyNumberFormat="1" applyFont="1" applyFill="1" applyBorder="1" applyAlignment="1">
      <alignment/>
    </xf>
    <xf numFmtId="20" fontId="3" fillId="32" borderId="11" xfId="0" applyNumberFormat="1" applyFont="1" applyFill="1" applyBorder="1" applyAlignment="1">
      <alignment/>
    </xf>
    <xf numFmtId="0" fontId="3" fillId="3" borderId="11" xfId="0" applyNumberFormat="1" applyFont="1" applyFill="1" applyBorder="1" applyAlignment="1">
      <alignment/>
    </xf>
    <xf numFmtId="173" fontId="3" fillId="3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72" fontId="3" fillId="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7" fillId="5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0" fontId="3" fillId="0" borderId="0" xfId="0" applyNumberFormat="1" applyFont="1" applyFill="1" applyBorder="1" applyAlignment="1">
      <alignment/>
    </xf>
    <xf numFmtId="20" fontId="3" fillId="32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7" fillId="38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7" fillId="38" borderId="19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2" fontId="0" fillId="38" borderId="20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</xdr:row>
      <xdr:rowOff>76200</xdr:rowOff>
    </xdr:from>
    <xdr:to>
      <xdr:col>1</xdr:col>
      <xdr:colOff>2057400</xdr:colOff>
      <xdr:row>5</xdr:row>
      <xdr:rowOff>133350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19075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2"/>
  <sheetViews>
    <sheetView tabSelected="1" zoomScaleSheetLayoutView="100" zoomScalePageLayoutView="0" workbookViewId="0" topLeftCell="A1">
      <pane ySplit="14" topLeftCell="A15" activePane="bottomLeft" state="frozen"/>
      <selection pane="topLeft" activeCell="S1" sqref="S1"/>
      <selection pane="bottomLeft" activeCell="A1" sqref="A1:V2"/>
    </sheetView>
  </sheetViews>
  <sheetFormatPr defaultColWidth="9.00390625" defaultRowHeight="12.75"/>
  <cols>
    <col min="1" max="1" width="6.00390625" style="18" customWidth="1"/>
    <col min="2" max="2" width="27.75390625" style="1" customWidth="1"/>
    <col min="3" max="3" width="28.625" style="1" customWidth="1"/>
    <col min="4" max="4" width="6.00390625" style="18" customWidth="1"/>
    <col min="5" max="6" width="23.00390625" style="1" customWidth="1"/>
    <col min="7" max="7" width="6.875" style="2" customWidth="1"/>
    <col min="8" max="8" width="8.125" style="2" customWidth="1"/>
    <col min="9" max="9" width="12.125" style="3" customWidth="1"/>
    <col min="10" max="10" width="13.875" style="9" customWidth="1"/>
    <col min="11" max="12" width="13.875" style="10" customWidth="1"/>
    <col min="13" max="15" width="13.875" style="9" customWidth="1"/>
    <col min="16" max="17" width="10.625" style="4" customWidth="1"/>
    <col min="18" max="18" width="9.125" style="5" customWidth="1"/>
    <col min="19" max="19" width="6.00390625" style="18" customWidth="1"/>
    <col min="20" max="20" width="14.25390625" style="6" customWidth="1"/>
    <col min="21" max="21" width="11.75390625" style="8" customWidth="1"/>
    <col min="22" max="22" width="13.125" style="6" customWidth="1"/>
    <col min="23" max="23" width="9.125" style="11" hidden="1" customWidth="1"/>
    <col min="24" max="24" width="11.875" style="12" hidden="1" customWidth="1"/>
    <col min="25" max="25" width="9.625" style="7" customWidth="1"/>
    <col min="26" max="26" width="6.00390625" style="18" customWidth="1"/>
    <col min="27" max="27" width="14.25390625" style="6" customWidth="1"/>
    <col min="28" max="28" width="11.25390625" style="8" customWidth="1"/>
    <col min="29" max="29" width="13.125" style="6" customWidth="1"/>
    <col min="30" max="30" width="9.125" style="11" hidden="1" customWidth="1"/>
    <col min="31" max="31" width="11.875" style="12" hidden="1" customWidth="1"/>
    <col min="32" max="32" width="9.625" style="7" customWidth="1"/>
    <col min="33" max="33" width="6.00390625" style="18" hidden="1" customWidth="1"/>
    <col min="34" max="34" width="14.25390625" style="6" hidden="1" customWidth="1"/>
    <col min="35" max="35" width="11.25390625" style="8" hidden="1" customWidth="1"/>
    <col min="36" max="36" width="12.875" style="6" hidden="1" customWidth="1"/>
    <col min="37" max="37" width="9.125" style="11" hidden="1" customWidth="1"/>
    <col min="38" max="38" width="11.875" style="12" hidden="1" customWidth="1"/>
    <col min="39" max="39" width="10.25390625" style="13" hidden="1" customWidth="1"/>
    <col min="40" max="40" width="9.625" style="7" hidden="1" customWidth="1"/>
    <col min="41" max="41" width="6.00390625" style="18" hidden="1" customWidth="1"/>
    <col min="42" max="42" width="14.25390625" style="6" hidden="1" customWidth="1"/>
    <col min="43" max="43" width="11.25390625" style="8" hidden="1" customWidth="1"/>
    <col min="44" max="44" width="12.875" style="6" hidden="1" customWidth="1"/>
    <col min="45" max="45" width="9.125" style="11" hidden="1" customWidth="1"/>
    <col min="46" max="46" width="11.875" style="12" hidden="1" customWidth="1"/>
    <col min="47" max="47" width="10.25390625" style="13" hidden="1" customWidth="1"/>
    <col min="48" max="48" width="9.625" style="7" hidden="1" customWidth="1"/>
    <col min="49" max="49" width="6.00390625" style="18" customWidth="1"/>
    <col min="50" max="50" width="13.125" style="1" customWidth="1"/>
    <col min="51" max="51" width="10.625" style="1" customWidth="1"/>
    <col min="52" max="52" width="13.125" style="1" customWidth="1"/>
    <col min="53" max="54" width="9.125" style="1" hidden="1" customWidth="1"/>
    <col min="55" max="55" width="9.125" style="1" customWidth="1"/>
    <col min="56" max="56" width="6.00390625" style="18" customWidth="1"/>
    <col min="57" max="57" width="13.75390625" style="1" bestFit="1" customWidth="1"/>
    <col min="58" max="58" width="11.25390625" style="1" customWidth="1"/>
    <col min="59" max="59" width="13.375" style="1" customWidth="1"/>
    <col min="60" max="61" width="9.125" style="1" hidden="1" customWidth="1"/>
    <col min="62" max="63" width="9.125" style="1" customWidth="1"/>
    <col min="64" max="64" width="13.75390625" style="1" bestFit="1" customWidth="1"/>
    <col min="65" max="65" width="9.125" style="1" customWidth="1"/>
    <col min="66" max="66" width="14.00390625" style="1" bestFit="1" customWidth="1"/>
    <col min="67" max="68" width="9.125" style="1" hidden="1" customWidth="1"/>
    <col min="69" max="70" width="9.125" style="1" customWidth="1"/>
    <col min="71" max="86" width="0" style="1" hidden="1" customWidth="1"/>
    <col min="87" max="87" width="13.75390625" style="1" bestFit="1" customWidth="1"/>
    <col min="88" max="88" width="9.75390625" style="1" customWidth="1"/>
    <col min="89" max="89" width="14.00390625" style="1" bestFit="1" customWidth="1"/>
    <col min="90" max="91" width="9.125" style="1" hidden="1" customWidth="1"/>
    <col min="92" max="16384" width="9.125" style="1" customWidth="1"/>
  </cols>
  <sheetData>
    <row r="1" spans="1:98" s="80" customFormat="1" ht="11.25">
      <c r="A1" s="94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3"/>
      <c r="X1" s="84"/>
      <c r="Y1" s="92"/>
      <c r="Z1" s="88"/>
      <c r="AA1" s="90"/>
      <c r="AB1" s="91"/>
      <c r="AC1" s="90"/>
      <c r="AD1" s="83"/>
      <c r="AE1" s="84"/>
      <c r="AF1" s="92"/>
      <c r="AG1" s="79"/>
      <c r="AH1" s="81"/>
      <c r="AI1" s="82"/>
      <c r="AJ1" s="81"/>
      <c r="AK1" s="83"/>
      <c r="AL1" s="84"/>
      <c r="AM1" s="86"/>
      <c r="AN1" s="85"/>
      <c r="AO1" s="79"/>
      <c r="AP1" s="81"/>
      <c r="AQ1" s="82"/>
      <c r="AR1" s="81"/>
      <c r="AS1" s="83"/>
      <c r="AT1" s="84"/>
      <c r="AU1" s="86"/>
      <c r="AV1" s="85"/>
      <c r="AW1" s="88"/>
      <c r="AX1" s="89"/>
      <c r="AY1" s="89"/>
      <c r="AZ1" s="89"/>
      <c r="BC1" s="89"/>
      <c r="BD1" s="88"/>
      <c r="BE1" s="89"/>
      <c r="BF1" s="89"/>
      <c r="BG1" s="89"/>
      <c r="BJ1" s="89"/>
      <c r="BK1" s="89"/>
      <c r="BL1" s="89"/>
      <c r="BM1" s="89"/>
      <c r="BN1" s="89"/>
      <c r="BQ1" s="89"/>
      <c r="BR1" s="89"/>
      <c r="CI1" s="89"/>
      <c r="CJ1" s="89"/>
      <c r="CK1" s="89"/>
      <c r="CN1" s="89"/>
      <c r="CO1" s="89"/>
      <c r="CP1" s="89"/>
      <c r="CQ1" s="89"/>
      <c r="CR1" s="89"/>
      <c r="CS1" s="89"/>
      <c r="CT1" s="89"/>
    </row>
    <row r="2" spans="1:98" s="80" customFormat="1" ht="11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  <c r="W2" s="83"/>
      <c r="X2" s="84"/>
      <c r="Y2" s="92"/>
      <c r="Z2" s="88"/>
      <c r="AA2" s="90"/>
      <c r="AB2" s="91"/>
      <c r="AC2" s="90"/>
      <c r="AD2" s="83"/>
      <c r="AE2" s="84"/>
      <c r="AF2" s="92"/>
      <c r="AG2" s="79"/>
      <c r="AH2" s="81"/>
      <c r="AI2" s="82"/>
      <c r="AJ2" s="81"/>
      <c r="AK2" s="83"/>
      <c r="AL2" s="84"/>
      <c r="AM2" s="86"/>
      <c r="AN2" s="85"/>
      <c r="AO2" s="79"/>
      <c r="AP2" s="81"/>
      <c r="AQ2" s="82"/>
      <c r="AR2" s="81"/>
      <c r="AS2" s="83"/>
      <c r="AT2" s="84"/>
      <c r="AU2" s="86"/>
      <c r="AV2" s="85"/>
      <c r="AW2" s="88"/>
      <c r="AX2" s="89"/>
      <c r="AY2" s="89"/>
      <c r="AZ2" s="89"/>
      <c r="BC2" s="89"/>
      <c r="BD2" s="88"/>
      <c r="BE2" s="89"/>
      <c r="BF2" s="89"/>
      <c r="BG2" s="89"/>
      <c r="BJ2" s="89"/>
      <c r="BK2" s="89"/>
      <c r="BL2" s="89"/>
      <c r="BM2" s="89"/>
      <c r="BN2" s="89"/>
      <c r="BQ2" s="89"/>
      <c r="BR2" s="89"/>
      <c r="CI2" s="89"/>
      <c r="CJ2" s="89"/>
      <c r="CK2" s="89"/>
      <c r="CN2" s="89"/>
      <c r="CO2" s="89"/>
      <c r="CP2" s="89"/>
      <c r="CQ2" s="89"/>
      <c r="CR2" s="89"/>
      <c r="CS2" s="89"/>
      <c r="CT2" s="89"/>
    </row>
    <row r="3" spans="1:98" s="80" customFormat="1" ht="11.25">
      <c r="A3" s="94" t="s">
        <v>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83"/>
      <c r="X3" s="84"/>
      <c r="Y3" s="92"/>
      <c r="Z3" s="88"/>
      <c r="AA3" s="90"/>
      <c r="AB3" s="91"/>
      <c r="AC3" s="90"/>
      <c r="AD3" s="83"/>
      <c r="AE3" s="84"/>
      <c r="AF3" s="92"/>
      <c r="AG3" s="79"/>
      <c r="AH3" s="81"/>
      <c r="AI3" s="82"/>
      <c r="AJ3" s="81"/>
      <c r="AK3" s="83"/>
      <c r="AL3" s="84"/>
      <c r="AM3" s="86"/>
      <c r="AN3" s="85"/>
      <c r="AO3" s="79"/>
      <c r="AP3" s="81"/>
      <c r="AQ3" s="82"/>
      <c r="AR3" s="81"/>
      <c r="AS3" s="83"/>
      <c r="AT3" s="84"/>
      <c r="AU3" s="86"/>
      <c r="AV3" s="85"/>
      <c r="AW3" s="88"/>
      <c r="AX3" s="89"/>
      <c r="AY3" s="89"/>
      <c r="AZ3" s="89"/>
      <c r="BC3" s="89"/>
      <c r="BD3" s="88"/>
      <c r="BE3" s="89"/>
      <c r="BF3" s="89"/>
      <c r="BG3" s="89"/>
      <c r="BJ3" s="89"/>
      <c r="BK3" s="89"/>
      <c r="BL3" s="89"/>
      <c r="BM3" s="89"/>
      <c r="BN3" s="89"/>
      <c r="BQ3" s="89"/>
      <c r="BR3" s="89"/>
      <c r="CI3" s="89"/>
      <c r="CJ3" s="89"/>
      <c r="CK3" s="89"/>
      <c r="CN3" s="89"/>
      <c r="CO3" s="89"/>
      <c r="CP3" s="89"/>
      <c r="CQ3" s="89"/>
      <c r="CR3" s="89"/>
      <c r="CS3" s="89"/>
      <c r="CT3" s="89"/>
    </row>
    <row r="4" spans="1:98" s="80" customFormat="1" ht="11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 s="83"/>
      <c r="X4" s="84"/>
      <c r="Y4" s="92"/>
      <c r="Z4" s="88"/>
      <c r="AA4" s="90"/>
      <c r="AB4" s="91"/>
      <c r="AC4" s="90"/>
      <c r="AD4" s="83"/>
      <c r="AE4" s="84"/>
      <c r="AF4" s="92"/>
      <c r="AG4" s="79"/>
      <c r="AH4" s="81"/>
      <c r="AI4" s="82"/>
      <c r="AJ4" s="81"/>
      <c r="AK4" s="83"/>
      <c r="AL4" s="84"/>
      <c r="AM4" s="86"/>
      <c r="AN4" s="85"/>
      <c r="AO4" s="79"/>
      <c r="AP4" s="81"/>
      <c r="AQ4" s="82"/>
      <c r="AR4" s="81"/>
      <c r="AS4" s="83"/>
      <c r="AT4" s="84"/>
      <c r="AU4" s="86"/>
      <c r="AV4" s="85"/>
      <c r="AW4" s="88"/>
      <c r="AX4" s="89"/>
      <c r="AY4" s="89"/>
      <c r="AZ4" s="89"/>
      <c r="BC4" s="89"/>
      <c r="BD4" s="88"/>
      <c r="BE4" s="89"/>
      <c r="BF4" s="89"/>
      <c r="BG4" s="89"/>
      <c r="BJ4" s="89"/>
      <c r="BK4" s="89"/>
      <c r="BL4" s="89"/>
      <c r="BM4" s="89"/>
      <c r="BN4" s="89"/>
      <c r="BQ4" s="89"/>
      <c r="BR4" s="89"/>
      <c r="CI4" s="89"/>
      <c r="CJ4" s="89"/>
      <c r="CK4" s="89"/>
      <c r="CN4" s="89"/>
      <c r="CO4" s="89"/>
      <c r="CP4" s="89"/>
      <c r="CQ4" s="89"/>
      <c r="CR4" s="89"/>
      <c r="CS4" s="89"/>
      <c r="CT4" s="89"/>
    </row>
    <row r="5" spans="1:98" s="80" customFormat="1" ht="11.25">
      <c r="A5" s="94" t="s">
        <v>57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  <c r="W5" s="83"/>
      <c r="X5" s="84"/>
      <c r="Y5" s="92"/>
      <c r="Z5" s="88"/>
      <c r="AA5" s="90"/>
      <c r="AB5" s="91"/>
      <c r="AC5" s="90"/>
      <c r="AD5" s="83"/>
      <c r="AE5" s="84"/>
      <c r="AF5" s="92"/>
      <c r="AG5" s="79"/>
      <c r="AH5" s="81"/>
      <c r="AI5" s="82"/>
      <c r="AJ5" s="81"/>
      <c r="AK5" s="83"/>
      <c r="AL5" s="84"/>
      <c r="AM5" s="86"/>
      <c r="AN5" s="85"/>
      <c r="AO5" s="79"/>
      <c r="AP5" s="81"/>
      <c r="AQ5" s="82"/>
      <c r="AR5" s="81"/>
      <c r="AS5" s="83"/>
      <c r="AT5" s="84"/>
      <c r="AU5" s="86"/>
      <c r="AV5" s="85"/>
      <c r="AW5" s="88"/>
      <c r="AX5" s="89"/>
      <c r="AY5" s="89"/>
      <c r="AZ5" s="89"/>
      <c r="BC5" s="89"/>
      <c r="BD5" s="88"/>
      <c r="BE5" s="89"/>
      <c r="BF5" s="89"/>
      <c r="BG5" s="89"/>
      <c r="BJ5" s="89"/>
      <c r="BK5" s="89"/>
      <c r="BL5" s="89"/>
      <c r="BM5" s="89"/>
      <c r="BN5" s="89"/>
      <c r="BQ5" s="89"/>
      <c r="BR5" s="89"/>
      <c r="CI5" s="89"/>
      <c r="CJ5" s="89"/>
      <c r="CK5" s="89"/>
      <c r="CN5" s="89"/>
      <c r="CO5" s="89"/>
      <c r="CP5" s="89"/>
      <c r="CQ5" s="89"/>
      <c r="CR5" s="89"/>
      <c r="CS5" s="89"/>
      <c r="CT5" s="89"/>
    </row>
    <row r="6" spans="1:98" s="80" customFormat="1" ht="11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s="83"/>
      <c r="X6" s="84"/>
      <c r="Y6" s="92"/>
      <c r="Z6" s="88"/>
      <c r="AA6" s="90"/>
      <c r="AB6" s="91"/>
      <c r="AC6" s="90"/>
      <c r="AD6" s="83"/>
      <c r="AE6" s="84"/>
      <c r="AF6" s="92"/>
      <c r="AG6" s="79"/>
      <c r="AH6" s="81"/>
      <c r="AI6" s="82"/>
      <c r="AJ6" s="81"/>
      <c r="AK6" s="83"/>
      <c r="AL6" s="84"/>
      <c r="AM6" s="86"/>
      <c r="AN6" s="85"/>
      <c r="AO6" s="79"/>
      <c r="AP6" s="81"/>
      <c r="AQ6" s="82"/>
      <c r="AR6" s="81"/>
      <c r="AS6" s="83"/>
      <c r="AT6" s="84"/>
      <c r="AU6" s="86"/>
      <c r="AV6" s="85"/>
      <c r="AW6" s="88"/>
      <c r="AX6" s="89"/>
      <c r="AY6" s="89"/>
      <c r="AZ6" s="89"/>
      <c r="BC6" s="89"/>
      <c r="BD6" s="88"/>
      <c r="BE6" s="89"/>
      <c r="BF6" s="89"/>
      <c r="BG6" s="89"/>
      <c r="BJ6" s="89"/>
      <c r="BK6" s="89"/>
      <c r="BL6" s="89"/>
      <c r="BM6" s="89"/>
      <c r="BN6" s="89"/>
      <c r="BQ6" s="89"/>
      <c r="BR6" s="89"/>
      <c r="CI6" s="89"/>
      <c r="CJ6" s="89"/>
      <c r="CK6" s="89"/>
      <c r="CN6" s="89"/>
      <c r="CO6" s="89"/>
      <c r="CP6" s="89"/>
      <c r="CQ6" s="89"/>
      <c r="CR6" s="89"/>
      <c r="CS6" s="89"/>
      <c r="CT6" s="89"/>
    </row>
    <row r="7" spans="1:98" s="80" customFormat="1" ht="12.75">
      <c r="A7" s="99" t="s">
        <v>58</v>
      </c>
      <c r="B7" s="100"/>
      <c r="C7" s="100"/>
      <c r="D7" s="100"/>
      <c r="E7" s="100"/>
      <c r="F7" s="100"/>
      <c r="G7" s="100"/>
      <c r="H7" s="100"/>
      <c r="I7" s="101"/>
      <c r="J7" s="102" t="s">
        <v>59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  <c r="W7" s="83"/>
      <c r="X7" s="84"/>
      <c r="Y7" s="92"/>
      <c r="Z7" s="88"/>
      <c r="AA7" s="90"/>
      <c r="AB7" s="91"/>
      <c r="AC7" s="90"/>
      <c r="AD7" s="83"/>
      <c r="AE7" s="84"/>
      <c r="AF7" s="92"/>
      <c r="AG7" s="79"/>
      <c r="AH7" s="81"/>
      <c r="AI7" s="82"/>
      <c r="AJ7" s="81"/>
      <c r="AK7" s="83"/>
      <c r="AL7" s="84"/>
      <c r="AM7" s="86"/>
      <c r="AN7" s="85"/>
      <c r="AO7" s="79"/>
      <c r="AP7" s="81"/>
      <c r="AQ7" s="82"/>
      <c r="AR7" s="81"/>
      <c r="AS7" s="83"/>
      <c r="AT7" s="84"/>
      <c r="AU7" s="86"/>
      <c r="AV7" s="85"/>
      <c r="AW7" s="88"/>
      <c r="AX7" s="89"/>
      <c r="AY7" s="89"/>
      <c r="AZ7" s="89"/>
      <c r="BC7" s="89"/>
      <c r="BD7" s="88"/>
      <c r="BE7" s="89"/>
      <c r="BF7" s="89"/>
      <c r="BG7" s="89"/>
      <c r="BJ7" s="89"/>
      <c r="BK7" s="89"/>
      <c r="BL7" s="89"/>
      <c r="BM7" s="89"/>
      <c r="BN7" s="89"/>
      <c r="BQ7" s="89"/>
      <c r="BR7" s="89"/>
      <c r="CI7" s="89"/>
      <c r="CJ7" s="89"/>
      <c r="CK7" s="89"/>
      <c r="CN7" s="89"/>
      <c r="CO7" s="89"/>
      <c r="CP7" s="89"/>
      <c r="CQ7" s="89"/>
      <c r="CR7" s="89"/>
      <c r="CS7" s="89"/>
      <c r="CT7" s="89"/>
    </row>
    <row r="8" spans="1:101" s="93" customFormat="1" ht="11.2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</row>
    <row r="9" spans="1:56" s="19" customFormat="1" ht="32.25" customHeight="1">
      <c r="A9" s="17"/>
      <c r="B9" s="52" t="s">
        <v>81</v>
      </c>
      <c r="D9" s="17"/>
      <c r="G9" s="16"/>
      <c r="H9" s="16"/>
      <c r="I9" s="20"/>
      <c r="J9" s="21"/>
      <c r="K9" s="22"/>
      <c r="L9" s="21"/>
      <c r="M9" s="21"/>
      <c r="N9" s="21"/>
      <c r="O9" s="21"/>
      <c r="P9" s="21"/>
      <c r="Q9" s="21"/>
      <c r="R9" s="21"/>
      <c r="S9" s="17"/>
      <c r="T9" s="14"/>
      <c r="U9" s="76"/>
      <c r="V9" s="63"/>
      <c r="W9" s="22"/>
      <c r="X9" s="23"/>
      <c r="Y9" s="24"/>
      <c r="Z9" s="17"/>
      <c r="AA9" s="14"/>
      <c r="AB9" s="14"/>
      <c r="AC9" s="15"/>
      <c r="AD9" s="22"/>
      <c r="AE9" s="23"/>
      <c r="AF9" s="24"/>
      <c r="AG9" s="17"/>
      <c r="AH9" s="14"/>
      <c r="AI9" s="14"/>
      <c r="AJ9" s="15"/>
      <c r="AK9" s="22"/>
      <c r="AL9" s="23"/>
      <c r="AM9" s="23"/>
      <c r="AN9" s="24"/>
      <c r="AO9" s="17"/>
      <c r="AP9" s="14"/>
      <c r="AQ9" s="14"/>
      <c r="AR9" s="15"/>
      <c r="AS9" s="22"/>
      <c r="AT9" s="23"/>
      <c r="AU9" s="23"/>
      <c r="AV9" s="24"/>
      <c r="AW9" s="17"/>
      <c r="AX9" s="71"/>
      <c r="AY9" s="71"/>
      <c r="AZ9" s="71"/>
      <c r="BA9" s="71"/>
      <c r="BB9" s="71"/>
      <c r="BC9" s="71"/>
      <c r="BD9" s="17"/>
    </row>
    <row r="10" spans="1:96" s="42" customFormat="1" ht="36.75" customHeight="1">
      <c r="A10" s="54"/>
      <c r="B10" s="38"/>
      <c r="C10" s="38"/>
      <c r="D10" s="54"/>
      <c r="E10" s="38"/>
      <c r="F10" s="38"/>
      <c r="G10" s="39"/>
      <c r="H10" s="39"/>
      <c r="I10" s="55"/>
      <c r="J10" s="68" t="s">
        <v>16</v>
      </c>
      <c r="K10" s="68" t="s">
        <v>9</v>
      </c>
      <c r="L10" s="68" t="s">
        <v>8</v>
      </c>
      <c r="M10" s="68" t="s">
        <v>10</v>
      </c>
      <c r="N10" s="68" t="s">
        <v>12</v>
      </c>
      <c r="O10" s="68" t="s">
        <v>13</v>
      </c>
      <c r="P10" s="48"/>
      <c r="Q10" s="48"/>
      <c r="R10" s="56" t="s">
        <v>69</v>
      </c>
      <c r="S10" s="54"/>
      <c r="T10" s="56" t="s">
        <v>70</v>
      </c>
      <c r="U10" s="57"/>
      <c r="V10" s="57"/>
      <c r="W10" s="58"/>
      <c r="X10" s="59"/>
      <c r="Y10" s="60" t="s">
        <v>70</v>
      </c>
      <c r="Z10" s="54"/>
      <c r="AA10" s="56" t="s">
        <v>71</v>
      </c>
      <c r="AB10" s="57"/>
      <c r="AC10" s="57"/>
      <c r="AD10" s="58"/>
      <c r="AE10" s="59"/>
      <c r="AF10" s="60" t="s">
        <v>71</v>
      </c>
      <c r="AG10" s="54"/>
      <c r="AH10" s="56" t="s">
        <v>14</v>
      </c>
      <c r="AI10" s="57"/>
      <c r="AJ10" s="57"/>
      <c r="AK10" s="58"/>
      <c r="AL10" s="59"/>
      <c r="AM10" s="59"/>
      <c r="AN10" s="60" t="s">
        <v>14</v>
      </c>
      <c r="AO10" s="54"/>
      <c r="AP10" s="56" t="s">
        <v>15</v>
      </c>
      <c r="AQ10" s="57"/>
      <c r="AR10" s="57"/>
      <c r="AS10" s="58"/>
      <c r="AT10" s="59"/>
      <c r="AU10" s="59"/>
      <c r="AV10" s="60" t="s">
        <v>15</v>
      </c>
      <c r="AW10" s="54"/>
      <c r="AX10" s="56" t="s">
        <v>76</v>
      </c>
      <c r="AY10" s="57"/>
      <c r="AZ10" s="57"/>
      <c r="BA10" s="58"/>
      <c r="BB10" s="59"/>
      <c r="BC10" s="60" t="s">
        <v>76</v>
      </c>
      <c r="BD10" s="54"/>
      <c r="BE10" s="56" t="s">
        <v>77</v>
      </c>
      <c r="BF10" s="57"/>
      <c r="BG10" s="57"/>
      <c r="BH10" s="58"/>
      <c r="BI10" s="59"/>
      <c r="BJ10" s="60" t="s">
        <v>77</v>
      </c>
      <c r="BK10" s="54"/>
      <c r="BL10" s="56" t="s">
        <v>78</v>
      </c>
      <c r="BM10" s="57"/>
      <c r="BN10" s="57"/>
      <c r="BO10" s="58"/>
      <c r="BP10" s="59"/>
      <c r="BQ10" s="60" t="s">
        <v>78</v>
      </c>
      <c r="BR10" s="54"/>
      <c r="BS10" s="56" t="s">
        <v>14</v>
      </c>
      <c r="BT10" s="57"/>
      <c r="BU10" s="57"/>
      <c r="BV10" s="58"/>
      <c r="BW10" s="59"/>
      <c r="BX10" s="59"/>
      <c r="BY10" s="60" t="s">
        <v>14</v>
      </c>
      <c r="BZ10" s="54"/>
      <c r="CA10" s="56" t="s">
        <v>15</v>
      </c>
      <c r="CB10" s="57"/>
      <c r="CC10" s="57"/>
      <c r="CD10" s="58"/>
      <c r="CE10" s="59"/>
      <c r="CF10" s="59"/>
      <c r="CG10" s="60" t="s">
        <v>15</v>
      </c>
      <c r="CH10" s="54"/>
      <c r="CI10" s="56" t="s">
        <v>79</v>
      </c>
      <c r="CJ10" s="57"/>
      <c r="CK10" s="57"/>
      <c r="CL10" s="58"/>
      <c r="CM10" s="59"/>
      <c r="CN10" s="60" t="s">
        <v>79</v>
      </c>
      <c r="CO10" s="78" t="s">
        <v>29</v>
      </c>
      <c r="CP10" s="78" t="s">
        <v>30</v>
      </c>
      <c r="CQ10" s="78" t="s">
        <v>31</v>
      </c>
      <c r="CR10" s="77" t="s">
        <v>80</v>
      </c>
    </row>
    <row r="11" spans="1:92" s="38" customFormat="1" ht="15.75" customHeight="1">
      <c r="A11" s="54"/>
      <c r="D11" s="54"/>
      <c r="G11" s="39"/>
      <c r="H11" s="39"/>
      <c r="I11" s="40"/>
      <c r="J11" s="25" t="s">
        <v>66</v>
      </c>
      <c r="K11" s="25" t="s">
        <v>66</v>
      </c>
      <c r="L11" s="25" t="s">
        <v>66</v>
      </c>
      <c r="M11" s="25" t="s">
        <v>66</v>
      </c>
      <c r="N11" s="25" t="s">
        <v>66</v>
      </c>
      <c r="O11" s="25" t="s">
        <v>66</v>
      </c>
      <c r="P11" s="28"/>
      <c r="Q11" s="28"/>
      <c r="R11" s="31"/>
      <c r="S11" s="54"/>
      <c r="T11" s="47">
        <v>0.015972222222222224</v>
      </c>
      <c r="U11" s="64" t="s">
        <v>17</v>
      </c>
      <c r="V11" s="44" t="s">
        <v>18</v>
      </c>
      <c r="W11" s="45"/>
      <c r="X11" s="46"/>
      <c r="Y11" s="37"/>
      <c r="Z11" s="54"/>
      <c r="AA11" s="47">
        <v>0.013888888888888888</v>
      </c>
      <c r="AB11" s="43" t="s">
        <v>19</v>
      </c>
      <c r="AC11" s="44" t="s">
        <v>20</v>
      </c>
      <c r="AD11" s="32"/>
      <c r="AE11" s="46"/>
      <c r="AF11" s="37"/>
      <c r="AG11" s="54"/>
      <c r="AH11" s="47">
        <v>0.009027777777777779</v>
      </c>
      <c r="AI11" s="43"/>
      <c r="AJ11" s="44"/>
      <c r="AK11" s="32"/>
      <c r="AL11" s="46"/>
      <c r="AM11" s="46"/>
      <c r="AN11" s="37"/>
      <c r="AO11" s="54"/>
      <c r="AP11" s="47">
        <v>0.015972222222222224</v>
      </c>
      <c r="AQ11" s="43"/>
      <c r="AR11" s="44"/>
      <c r="AS11" s="32"/>
      <c r="AT11" s="46"/>
      <c r="AU11" s="46"/>
      <c r="AV11" s="37"/>
      <c r="AW11" s="54"/>
      <c r="AX11" s="47">
        <v>0.029166666666666664</v>
      </c>
      <c r="AY11" s="43" t="s">
        <v>21</v>
      </c>
      <c r="AZ11" s="44" t="s">
        <v>22</v>
      </c>
      <c r="BA11" s="32"/>
      <c r="BB11" s="46"/>
      <c r="BC11" s="37"/>
      <c r="BD11" s="54"/>
      <c r="BE11" s="47">
        <v>0.05277777777777778</v>
      </c>
      <c r="BF11" s="64" t="s">
        <v>23</v>
      </c>
      <c r="BG11" s="44" t="s">
        <v>24</v>
      </c>
      <c r="BH11" s="45"/>
      <c r="BI11" s="46"/>
      <c r="BJ11" s="37"/>
      <c r="BK11" s="54"/>
      <c r="BL11" s="47">
        <v>0.027777777777777776</v>
      </c>
      <c r="BM11" s="43" t="s">
        <v>25</v>
      </c>
      <c r="BN11" s="44" t="s">
        <v>26</v>
      </c>
      <c r="BO11" s="32"/>
      <c r="BP11" s="46"/>
      <c r="BQ11" s="37"/>
      <c r="BR11" s="54"/>
      <c r="BS11" s="47">
        <v>0.009027777777777779</v>
      </c>
      <c r="BT11" s="43"/>
      <c r="BU11" s="44"/>
      <c r="BV11" s="32"/>
      <c r="BW11" s="46"/>
      <c r="BX11" s="46"/>
      <c r="BY11" s="37"/>
      <c r="BZ11" s="54"/>
      <c r="CA11" s="47">
        <v>0.015972222222222224</v>
      </c>
      <c r="CB11" s="43"/>
      <c r="CC11" s="44"/>
      <c r="CD11" s="32"/>
      <c r="CE11" s="46"/>
      <c r="CF11" s="46"/>
      <c r="CG11" s="37"/>
      <c r="CH11" s="54"/>
      <c r="CI11" s="47">
        <v>0.006944444444444444</v>
      </c>
      <c r="CJ11" s="43" t="s">
        <v>27</v>
      </c>
      <c r="CK11" s="44" t="s">
        <v>28</v>
      </c>
      <c r="CL11" s="32"/>
      <c r="CM11" s="46"/>
      <c r="CN11" s="37"/>
    </row>
    <row r="12" spans="1:92" s="38" customFormat="1" ht="15.75" customHeight="1">
      <c r="A12" s="54"/>
      <c r="D12" s="54"/>
      <c r="G12" s="39"/>
      <c r="H12" s="39"/>
      <c r="I12" s="40"/>
      <c r="J12" s="48">
        <f aca="true" t="shared" si="0" ref="J12:O12">MIN(J17:J22)</f>
        <v>29</v>
      </c>
      <c r="K12" s="48">
        <f t="shared" si="0"/>
        <v>32.5</v>
      </c>
      <c r="L12" s="48">
        <f t="shared" si="0"/>
        <v>33.3</v>
      </c>
      <c r="M12" s="48">
        <f t="shared" si="0"/>
        <v>51.3</v>
      </c>
      <c r="N12" s="48">
        <f t="shared" si="0"/>
        <v>49.6</v>
      </c>
      <c r="O12" s="48">
        <f t="shared" si="0"/>
        <v>92.9</v>
      </c>
      <c r="P12" s="28"/>
      <c r="Q12" s="28"/>
      <c r="R12" s="31"/>
      <c r="S12" s="54"/>
      <c r="T12" s="32"/>
      <c r="U12" s="32"/>
      <c r="V12" s="32"/>
      <c r="W12" s="45"/>
      <c r="X12" s="46"/>
      <c r="Y12" s="37"/>
      <c r="Z12" s="54"/>
      <c r="AA12" s="32"/>
      <c r="AB12" s="32"/>
      <c r="AC12" s="32"/>
      <c r="AD12" s="45"/>
      <c r="AE12" s="46"/>
      <c r="AF12" s="37"/>
      <c r="AG12" s="54"/>
      <c r="AH12" s="32"/>
      <c r="AI12" s="32"/>
      <c r="AJ12" s="32"/>
      <c r="AK12" s="45"/>
      <c r="AL12" s="46"/>
      <c r="AM12" s="46"/>
      <c r="AN12" s="37"/>
      <c r="AO12" s="54"/>
      <c r="AP12" s="32"/>
      <c r="AQ12" s="32"/>
      <c r="AR12" s="32"/>
      <c r="AS12" s="45"/>
      <c r="AT12" s="46"/>
      <c r="AU12" s="46"/>
      <c r="AV12" s="37"/>
      <c r="AW12" s="54"/>
      <c r="AX12" s="32"/>
      <c r="AY12" s="32"/>
      <c r="AZ12" s="32"/>
      <c r="BA12" s="45"/>
      <c r="BB12" s="46"/>
      <c r="BC12" s="37"/>
      <c r="BD12" s="54"/>
      <c r="BE12" s="32"/>
      <c r="BF12" s="32"/>
      <c r="BG12" s="32"/>
      <c r="BH12" s="45"/>
      <c r="BI12" s="46"/>
      <c r="BJ12" s="37"/>
      <c r="BK12" s="54"/>
      <c r="BL12" s="32"/>
      <c r="BM12" s="32"/>
      <c r="BN12" s="32"/>
      <c r="BO12" s="45"/>
      <c r="BP12" s="46"/>
      <c r="BQ12" s="37"/>
      <c r="BR12" s="54"/>
      <c r="BS12" s="32"/>
      <c r="BT12" s="32"/>
      <c r="BU12" s="32"/>
      <c r="BV12" s="45"/>
      <c r="BW12" s="46"/>
      <c r="BX12" s="46"/>
      <c r="BY12" s="37"/>
      <c r="BZ12" s="54"/>
      <c r="CA12" s="32"/>
      <c r="CB12" s="32"/>
      <c r="CC12" s="32"/>
      <c r="CD12" s="45"/>
      <c r="CE12" s="46"/>
      <c r="CF12" s="46"/>
      <c r="CG12" s="37"/>
      <c r="CH12" s="54"/>
      <c r="CI12" s="32"/>
      <c r="CJ12" s="32"/>
      <c r="CK12" s="32"/>
      <c r="CL12" s="45"/>
      <c r="CM12" s="46"/>
      <c r="CN12" s="37"/>
    </row>
    <row r="13" spans="1:92" s="38" customFormat="1" ht="15.75" customHeight="1">
      <c r="A13" s="54" t="s">
        <v>6</v>
      </c>
      <c r="D13" s="54" t="s">
        <v>6</v>
      </c>
      <c r="G13" s="39"/>
      <c r="H13" s="39"/>
      <c r="I13" s="28"/>
      <c r="J13" s="53" t="s">
        <v>7</v>
      </c>
      <c r="K13" s="53" t="s">
        <v>7</v>
      </c>
      <c r="L13" s="53" t="s">
        <v>7</v>
      </c>
      <c r="M13" s="53" t="s">
        <v>7</v>
      </c>
      <c r="N13" s="53" t="s">
        <v>7</v>
      </c>
      <c r="O13" s="53" t="s">
        <v>7</v>
      </c>
      <c r="P13" s="28"/>
      <c r="Q13" s="28"/>
      <c r="R13" s="31"/>
      <c r="S13" s="54" t="s">
        <v>6</v>
      </c>
      <c r="T13" s="50" t="s">
        <v>72</v>
      </c>
      <c r="U13" s="32"/>
      <c r="V13" s="32"/>
      <c r="W13" s="45"/>
      <c r="X13" s="49"/>
      <c r="Y13" s="37"/>
      <c r="Z13" s="54" t="s">
        <v>6</v>
      </c>
      <c r="AA13" s="50" t="s">
        <v>72</v>
      </c>
      <c r="AB13" s="32"/>
      <c r="AC13" s="32"/>
      <c r="AD13" s="45"/>
      <c r="AE13" s="49"/>
      <c r="AF13" s="37"/>
      <c r="AG13" s="54" t="s">
        <v>6</v>
      </c>
      <c r="AH13" s="50" t="s">
        <v>72</v>
      </c>
      <c r="AI13" s="32"/>
      <c r="AJ13" s="32"/>
      <c r="AK13" s="45"/>
      <c r="AL13" s="49"/>
      <c r="AM13" s="46"/>
      <c r="AN13" s="37"/>
      <c r="AO13" s="54" t="s">
        <v>6</v>
      </c>
      <c r="AP13" s="50" t="s">
        <v>72</v>
      </c>
      <c r="AQ13" s="32"/>
      <c r="AR13" s="32"/>
      <c r="AS13" s="45"/>
      <c r="AT13" s="49"/>
      <c r="AU13" s="46"/>
      <c r="AV13" s="37"/>
      <c r="AW13" s="54" t="s">
        <v>6</v>
      </c>
      <c r="AX13" s="50" t="s">
        <v>72</v>
      </c>
      <c r="AY13" s="32"/>
      <c r="AZ13" s="32"/>
      <c r="BA13" s="45"/>
      <c r="BB13" s="49"/>
      <c r="BC13" s="37"/>
      <c r="BD13" s="54" t="s">
        <v>6</v>
      </c>
      <c r="BE13" s="50" t="s">
        <v>72</v>
      </c>
      <c r="BF13" s="32"/>
      <c r="BG13" s="32"/>
      <c r="BH13" s="45"/>
      <c r="BI13" s="49"/>
      <c r="BJ13" s="37"/>
      <c r="BK13" s="54" t="s">
        <v>6</v>
      </c>
      <c r="BL13" s="50" t="s">
        <v>72</v>
      </c>
      <c r="BM13" s="32"/>
      <c r="BN13" s="32"/>
      <c r="BO13" s="45"/>
      <c r="BP13" s="49"/>
      <c r="BQ13" s="37"/>
      <c r="BR13" s="54" t="s">
        <v>6</v>
      </c>
      <c r="BS13" s="50" t="s">
        <v>72</v>
      </c>
      <c r="BT13" s="32"/>
      <c r="BU13" s="32"/>
      <c r="BV13" s="45"/>
      <c r="BW13" s="49"/>
      <c r="BX13" s="46"/>
      <c r="BY13" s="37"/>
      <c r="BZ13" s="54" t="s">
        <v>6</v>
      </c>
      <c r="CA13" s="50" t="s">
        <v>72</v>
      </c>
      <c r="CB13" s="32"/>
      <c r="CC13" s="32"/>
      <c r="CD13" s="45"/>
      <c r="CE13" s="49"/>
      <c r="CF13" s="46"/>
      <c r="CG13" s="37"/>
      <c r="CH13" s="54" t="s">
        <v>6</v>
      </c>
      <c r="CI13" s="50" t="s">
        <v>72</v>
      </c>
      <c r="CJ13" s="32"/>
      <c r="CK13" s="32"/>
      <c r="CL13" s="45"/>
      <c r="CM13" s="49"/>
      <c r="CN13" s="37"/>
    </row>
    <row r="14" spans="1:92" s="51" customFormat="1" ht="15" customHeight="1" thickBot="1">
      <c r="A14" s="54" t="s">
        <v>0</v>
      </c>
      <c r="B14" s="38" t="s">
        <v>60</v>
      </c>
      <c r="C14" s="38" t="s">
        <v>61</v>
      </c>
      <c r="D14" s="54" t="s">
        <v>0</v>
      </c>
      <c r="E14" s="38" t="s">
        <v>62</v>
      </c>
      <c r="F14" s="38" t="s">
        <v>63</v>
      </c>
      <c r="G14" s="39"/>
      <c r="H14" s="39" t="s">
        <v>64</v>
      </c>
      <c r="I14" s="28" t="s">
        <v>65</v>
      </c>
      <c r="J14" s="65" t="str">
        <f aca="true" t="shared" si="1" ref="J14:O14">J10</f>
        <v>Д-1</v>
      </c>
      <c r="K14" s="65" t="str">
        <f t="shared" si="1"/>
        <v>Д-2</v>
      </c>
      <c r="L14" s="65" t="str">
        <f t="shared" si="1"/>
        <v>Д-3</v>
      </c>
      <c r="M14" s="65" t="str">
        <f t="shared" si="1"/>
        <v>Д-4</v>
      </c>
      <c r="N14" s="65" t="str">
        <f t="shared" si="1"/>
        <v>Д-5</v>
      </c>
      <c r="O14" s="65" t="str">
        <f t="shared" si="1"/>
        <v>Д-6</v>
      </c>
      <c r="P14" s="48" t="s">
        <v>67</v>
      </c>
      <c r="Q14" s="48" t="s">
        <v>11</v>
      </c>
      <c r="R14" s="33" t="s">
        <v>1</v>
      </c>
      <c r="S14" s="54" t="s">
        <v>0</v>
      </c>
      <c r="T14" s="32" t="s">
        <v>73</v>
      </c>
      <c r="U14" s="33" t="s">
        <v>2</v>
      </c>
      <c r="V14" s="69" t="s">
        <v>74</v>
      </c>
      <c r="W14" s="34"/>
      <c r="X14" s="35" t="s">
        <v>3</v>
      </c>
      <c r="Y14" s="61" t="s">
        <v>5</v>
      </c>
      <c r="Z14" s="54" t="s">
        <v>0</v>
      </c>
      <c r="AA14" s="32" t="s">
        <v>73</v>
      </c>
      <c r="AB14" s="33" t="s">
        <v>2</v>
      </c>
      <c r="AC14" s="32" t="s">
        <v>74</v>
      </c>
      <c r="AD14" s="34"/>
      <c r="AE14" s="35" t="s">
        <v>3</v>
      </c>
      <c r="AF14" s="61" t="s">
        <v>5</v>
      </c>
      <c r="AG14" s="54" t="s">
        <v>0</v>
      </c>
      <c r="AH14" s="32" t="s">
        <v>73</v>
      </c>
      <c r="AI14" s="33" t="s">
        <v>2</v>
      </c>
      <c r="AJ14" s="32" t="s">
        <v>74</v>
      </c>
      <c r="AK14" s="34"/>
      <c r="AL14" s="35" t="s">
        <v>3</v>
      </c>
      <c r="AM14" s="36" t="s">
        <v>4</v>
      </c>
      <c r="AN14" s="61" t="s">
        <v>5</v>
      </c>
      <c r="AO14" s="54" t="s">
        <v>0</v>
      </c>
      <c r="AP14" s="32" t="s">
        <v>73</v>
      </c>
      <c r="AQ14" s="33" t="s">
        <v>2</v>
      </c>
      <c r="AR14" s="32" t="s">
        <v>74</v>
      </c>
      <c r="AS14" s="34"/>
      <c r="AT14" s="35" t="s">
        <v>3</v>
      </c>
      <c r="AU14" s="36" t="s">
        <v>4</v>
      </c>
      <c r="AV14" s="61" t="s">
        <v>5</v>
      </c>
      <c r="AW14" s="54" t="s">
        <v>0</v>
      </c>
      <c r="AX14" s="32" t="s">
        <v>73</v>
      </c>
      <c r="AY14" s="33" t="s">
        <v>2</v>
      </c>
      <c r="AZ14" s="32" t="s">
        <v>74</v>
      </c>
      <c r="BA14" s="34"/>
      <c r="BB14" s="35" t="s">
        <v>3</v>
      </c>
      <c r="BC14" s="61" t="s">
        <v>5</v>
      </c>
      <c r="BD14" s="54" t="s">
        <v>0</v>
      </c>
      <c r="BE14" s="32" t="s">
        <v>73</v>
      </c>
      <c r="BF14" s="33" t="s">
        <v>2</v>
      </c>
      <c r="BG14" s="69" t="s">
        <v>74</v>
      </c>
      <c r="BH14" s="34"/>
      <c r="BI14" s="35" t="s">
        <v>3</v>
      </c>
      <c r="BJ14" s="61" t="s">
        <v>5</v>
      </c>
      <c r="BK14" s="54" t="s">
        <v>0</v>
      </c>
      <c r="BL14" s="32" t="s">
        <v>73</v>
      </c>
      <c r="BM14" s="33" t="s">
        <v>2</v>
      </c>
      <c r="BN14" s="32" t="s">
        <v>74</v>
      </c>
      <c r="BO14" s="34"/>
      <c r="BP14" s="35" t="s">
        <v>3</v>
      </c>
      <c r="BQ14" s="61" t="s">
        <v>5</v>
      </c>
      <c r="BR14" s="54" t="s">
        <v>0</v>
      </c>
      <c r="BS14" s="32" t="s">
        <v>73</v>
      </c>
      <c r="BT14" s="33" t="s">
        <v>2</v>
      </c>
      <c r="BU14" s="32" t="s">
        <v>74</v>
      </c>
      <c r="BV14" s="34"/>
      <c r="BW14" s="35" t="s">
        <v>3</v>
      </c>
      <c r="BX14" s="36" t="s">
        <v>4</v>
      </c>
      <c r="BY14" s="61" t="s">
        <v>5</v>
      </c>
      <c r="BZ14" s="54" t="s">
        <v>0</v>
      </c>
      <c r="CA14" s="32" t="s">
        <v>73</v>
      </c>
      <c r="CB14" s="33" t="s">
        <v>2</v>
      </c>
      <c r="CC14" s="32" t="s">
        <v>74</v>
      </c>
      <c r="CD14" s="34"/>
      <c r="CE14" s="35" t="s">
        <v>3</v>
      </c>
      <c r="CF14" s="36" t="s">
        <v>4</v>
      </c>
      <c r="CG14" s="61" t="s">
        <v>5</v>
      </c>
      <c r="CH14" s="54" t="s">
        <v>0</v>
      </c>
      <c r="CI14" s="32" t="s">
        <v>73</v>
      </c>
      <c r="CJ14" s="33" t="s">
        <v>2</v>
      </c>
      <c r="CK14" s="32" t="s">
        <v>74</v>
      </c>
      <c r="CL14" s="34"/>
      <c r="CM14" s="35" t="s">
        <v>3</v>
      </c>
      <c r="CN14" s="61" t="s">
        <v>5</v>
      </c>
    </row>
    <row r="15" spans="1:92" s="41" customFormat="1" ht="15.75">
      <c r="A15" s="54"/>
      <c r="B15" s="38"/>
      <c r="C15" s="38"/>
      <c r="D15" s="54"/>
      <c r="E15" s="38"/>
      <c r="F15" s="38"/>
      <c r="G15" s="39"/>
      <c r="H15" s="39"/>
      <c r="I15" s="28"/>
      <c r="J15" s="29"/>
      <c r="K15" s="30"/>
      <c r="L15" s="66"/>
      <c r="M15" s="67"/>
      <c r="N15" s="72"/>
      <c r="O15" s="74"/>
      <c r="P15" s="48" t="s">
        <v>68</v>
      </c>
      <c r="Q15" s="48"/>
      <c r="R15" s="33"/>
      <c r="S15" s="54"/>
      <c r="T15" s="62"/>
      <c r="U15" s="33"/>
      <c r="V15" s="70" t="s">
        <v>75</v>
      </c>
      <c r="W15" s="34"/>
      <c r="X15" s="35"/>
      <c r="Y15" s="37"/>
      <c r="Z15" s="54"/>
      <c r="AA15" s="62"/>
      <c r="AB15" s="33"/>
      <c r="AC15" s="32" t="s">
        <v>75</v>
      </c>
      <c r="AD15" s="34"/>
      <c r="AE15" s="35"/>
      <c r="AF15" s="37"/>
      <c r="AG15" s="54"/>
      <c r="AH15" s="62"/>
      <c r="AI15" s="33"/>
      <c r="AJ15" s="32" t="s">
        <v>75</v>
      </c>
      <c r="AK15" s="34"/>
      <c r="AL15" s="35"/>
      <c r="AM15" s="36"/>
      <c r="AN15" s="37"/>
      <c r="AO15" s="54"/>
      <c r="AP15" s="62"/>
      <c r="AQ15" s="33"/>
      <c r="AR15" s="32" t="s">
        <v>75</v>
      </c>
      <c r="AS15" s="34"/>
      <c r="AT15" s="35"/>
      <c r="AU15" s="36"/>
      <c r="AV15" s="37"/>
      <c r="AW15" s="54"/>
      <c r="AX15" s="62"/>
      <c r="AY15" s="33"/>
      <c r="AZ15" s="32" t="s">
        <v>75</v>
      </c>
      <c r="BA15" s="34"/>
      <c r="BB15" s="35"/>
      <c r="BC15" s="37"/>
      <c r="BD15" s="54"/>
      <c r="BE15" s="62"/>
      <c r="BF15" s="33"/>
      <c r="BG15" s="70" t="s">
        <v>75</v>
      </c>
      <c r="BH15" s="34"/>
      <c r="BI15" s="35"/>
      <c r="BJ15" s="37"/>
      <c r="BK15" s="54"/>
      <c r="BL15" s="62"/>
      <c r="BM15" s="33"/>
      <c r="BN15" s="32" t="s">
        <v>75</v>
      </c>
      <c r="BO15" s="34"/>
      <c r="BP15" s="35"/>
      <c r="BQ15" s="37"/>
      <c r="BR15" s="54"/>
      <c r="BS15" s="62"/>
      <c r="BT15" s="33"/>
      <c r="BU15" s="32" t="s">
        <v>75</v>
      </c>
      <c r="BV15" s="34"/>
      <c r="BW15" s="35"/>
      <c r="BX15" s="36"/>
      <c r="BY15" s="37"/>
      <c r="BZ15" s="54"/>
      <c r="CA15" s="62"/>
      <c r="CB15" s="33"/>
      <c r="CC15" s="32" t="s">
        <v>75</v>
      </c>
      <c r="CD15" s="34"/>
      <c r="CE15" s="35"/>
      <c r="CF15" s="36"/>
      <c r="CG15" s="37"/>
      <c r="CH15" s="54"/>
      <c r="CI15" s="62"/>
      <c r="CJ15" s="33"/>
      <c r="CK15" s="32" t="s">
        <v>75</v>
      </c>
      <c r="CL15" s="34"/>
      <c r="CM15" s="35"/>
      <c r="CN15" s="37"/>
    </row>
    <row r="16" spans="11:92" ht="15">
      <c r="K16" s="30"/>
      <c r="L16" s="66"/>
      <c r="M16" s="67"/>
      <c r="N16" s="73"/>
      <c r="O16" s="75"/>
      <c r="R16" s="33"/>
      <c r="AX16" s="6"/>
      <c r="AY16" s="8"/>
      <c r="AZ16" s="6"/>
      <c r="BA16" s="11"/>
      <c r="BB16" s="12"/>
      <c r="BC16" s="7"/>
      <c r="BE16" s="6"/>
      <c r="BF16" s="8"/>
      <c r="BG16" s="6"/>
      <c r="BH16" s="11"/>
      <c r="BI16" s="12"/>
      <c r="BJ16" s="7"/>
      <c r="BK16" s="18"/>
      <c r="BL16" s="6"/>
      <c r="BM16" s="8"/>
      <c r="BN16" s="6"/>
      <c r="BO16" s="11"/>
      <c r="BP16" s="12"/>
      <c r="BQ16" s="7"/>
      <c r="BR16" s="18"/>
      <c r="BS16" s="6"/>
      <c r="BT16" s="8"/>
      <c r="BU16" s="6"/>
      <c r="BV16" s="11"/>
      <c r="BW16" s="12"/>
      <c r="BX16" s="13"/>
      <c r="BY16" s="7"/>
      <c r="BZ16" s="18"/>
      <c r="CA16" s="6"/>
      <c r="CB16" s="8"/>
      <c r="CC16" s="6"/>
      <c r="CD16" s="11"/>
      <c r="CE16" s="12"/>
      <c r="CF16" s="13"/>
      <c r="CG16" s="7"/>
      <c r="CH16" s="18"/>
      <c r="CI16" s="6"/>
      <c r="CJ16" s="8"/>
      <c r="CK16" s="6"/>
      <c r="CL16" s="11"/>
      <c r="CM16" s="12"/>
      <c r="CN16" s="7"/>
    </row>
    <row r="17" spans="1:96" ht="15.75">
      <c r="A17" s="54">
        <v>29</v>
      </c>
      <c r="B17" s="27" t="s">
        <v>35</v>
      </c>
      <c r="C17" s="27" t="s">
        <v>36</v>
      </c>
      <c r="D17" s="54">
        <v>29</v>
      </c>
      <c r="E17" s="26" t="s">
        <v>37</v>
      </c>
      <c r="F17" s="26" t="s">
        <v>38</v>
      </c>
      <c r="G17" s="39"/>
      <c r="H17" s="39">
        <v>1</v>
      </c>
      <c r="I17" s="28">
        <f aca="true" t="shared" si="2" ref="I17:I22">SUM(J17,K17,P17,Y17,AF17,L17,M17,N17,O17,BC17,BJ17,BQ17,CN17)</f>
        <v>288.6000000000288</v>
      </c>
      <c r="J17" s="29">
        <v>29</v>
      </c>
      <c r="K17" s="30">
        <v>32.5</v>
      </c>
      <c r="L17" s="66">
        <v>33.3</v>
      </c>
      <c r="M17" s="67">
        <v>51.3</v>
      </c>
      <c r="N17" s="72">
        <v>49.6</v>
      </c>
      <c r="O17" s="74">
        <v>92.9</v>
      </c>
      <c r="P17" s="28"/>
      <c r="R17" s="33">
        <v>0.5583333333333333</v>
      </c>
      <c r="S17" s="54">
        <v>29</v>
      </c>
      <c r="T17" s="32">
        <f aca="true" t="shared" si="3" ref="T17:T22">R17+$T$11</f>
        <v>0.5743055555555556</v>
      </c>
      <c r="U17" s="33">
        <v>0.5743055555555555</v>
      </c>
      <c r="V17" s="32">
        <f aca="true" t="shared" si="4" ref="V17:V22">ABS(U17-T17)</f>
        <v>1.1102230246251565E-16</v>
      </c>
      <c r="W17" s="34">
        <f aca="true" t="shared" si="5" ref="W17:W22">V17</f>
        <v>1.1102230246251565E-16</v>
      </c>
      <c r="X17" s="35">
        <f aca="true" t="shared" si="6" ref="X17:X22">ABS(W17*60*24*60)</f>
        <v>9.592326932761353E-12</v>
      </c>
      <c r="Y17" s="37">
        <f aca="true" t="shared" si="7" ref="Y17:Y22">X17</f>
        <v>9.592326932761353E-12</v>
      </c>
      <c r="Z17" s="54">
        <v>29</v>
      </c>
      <c r="AA17" s="32">
        <f aca="true" t="shared" si="8" ref="AA17:AA22">CO17+$AA$11</f>
        <v>0.6076388888888888</v>
      </c>
      <c r="AB17" s="33">
        <v>0.607638888888889</v>
      </c>
      <c r="AC17" s="32">
        <f aca="true" t="shared" si="9" ref="AC17:AC22">ABS(AB17-AA17)</f>
        <v>1.1102230246251565E-16</v>
      </c>
      <c r="AD17" s="34">
        <f aca="true" t="shared" si="10" ref="AD17:AD22">AC17</f>
        <v>1.1102230246251565E-16</v>
      </c>
      <c r="AE17" s="35">
        <f aca="true" t="shared" si="11" ref="AE17:AE22">ABS(AD17*60*24*60)</f>
        <v>9.592326932761353E-12</v>
      </c>
      <c r="AF17" s="37">
        <f aca="true" t="shared" si="12" ref="AF17:AF22">AE17</f>
        <v>9.592326932761353E-12</v>
      </c>
      <c r="AG17" s="54"/>
      <c r="AH17" s="32">
        <f aca="true" t="shared" si="13" ref="AH17:AH22">AB17+$AH$11</f>
        <v>0.6166666666666667</v>
      </c>
      <c r="AI17" s="33"/>
      <c r="AJ17" s="32">
        <f aca="true" t="shared" si="14" ref="AJ17:AJ22">(AI17-AH17)</f>
        <v>-0.6166666666666667</v>
      </c>
      <c r="AK17" s="34">
        <f aca="true" t="shared" si="15" ref="AK17:AK22">AJ17</f>
        <v>-0.6166666666666667</v>
      </c>
      <c r="AL17" s="35">
        <f aca="true" t="shared" si="16" ref="AL17:AL22">IF(AK17&lt;0,AK17*60*24*60,0)</f>
        <v>-53280</v>
      </c>
      <c r="AM17" s="36">
        <f aca="true" t="shared" si="17" ref="AM17:AM22">IF(AL17&lt;0,AL17*-1,AL17)</f>
        <v>53280</v>
      </c>
      <c r="AN17" s="37">
        <f aca="true" t="shared" si="18" ref="AN17:AN22">AM17</f>
        <v>53280</v>
      </c>
      <c r="AO17" s="54"/>
      <c r="AP17" s="32"/>
      <c r="AQ17" s="33"/>
      <c r="AR17" s="32"/>
      <c r="AS17" s="34"/>
      <c r="AT17" s="35"/>
      <c r="AU17" s="36"/>
      <c r="AV17" s="37"/>
      <c r="AW17" s="54">
        <v>29</v>
      </c>
      <c r="AX17" s="32">
        <f aca="true" t="shared" si="19" ref="AX17:AX22">CP17+$AX$11</f>
        <v>0.6625</v>
      </c>
      <c r="AY17" s="33">
        <v>0.6625</v>
      </c>
      <c r="AZ17" s="32">
        <f aca="true" t="shared" si="20" ref="AZ17:AZ22">ABS(AY17-AX17)</f>
        <v>0</v>
      </c>
      <c r="BA17" s="34">
        <f aca="true" t="shared" si="21" ref="BA17:BA22">AZ17</f>
        <v>0</v>
      </c>
      <c r="BB17" s="35">
        <f aca="true" t="shared" si="22" ref="BB17:BB22">ABS(BA17*60*24*60)</f>
        <v>0</v>
      </c>
      <c r="BC17" s="37">
        <f aca="true" t="shared" si="23" ref="BC17:BC22">BB17</f>
        <v>0</v>
      </c>
      <c r="BD17" s="54">
        <v>29</v>
      </c>
      <c r="BE17" s="32">
        <f aca="true" t="shared" si="24" ref="BE17:BE22">AY17+$BE$11</f>
        <v>0.7152777777777778</v>
      </c>
      <c r="BF17" s="33">
        <v>0.7152777777777778</v>
      </c>
      <c r="BG17" s="32">
        <f aca="true" t="shared" si="25" ref="BG17:BG22">ABS(BF17-BE17)</f>
        <v>0</v>
      </c>
      <c r="BH17" s="34">
        <f aca="true" t="shared" si="26" ref="BH17:BH22">BG17</f>
        <v>0</v>
      </c>
      <c r="BI17" s="35">
        <f aca="true" t="shared" si="27" ref="BI17:BI22">ABS(BH17*60*24*60)</f>
        <v>0</v>
      </c>
      <c r="BJ17" s="37">
        <f aca="true" t="shared" si="28" ref="BJ17:BJ22">BI17</f>
        <v>0</v>
      </c>
      <c r="BK17" s="54">
        <v>29</v>
      </c>
      <c r="BL17" s="32">
        <f aca="true" t="shared" si="29" ref="BL17:BL22">BF17+$BL$11</f>
        <v>0.7430555555555556</v>
      </c>
      <c r="BM17" s="33">
        <v>0.7430555555555555</v>
      </c>
      <c r="BN17" s="32">
        <f aca="true" t="shared" si="30" ref="BN17:BN22">ABS(BM17-BL17)</f>
        <v>1.1102230246251565E-16</v>
      </c>
      <c r="BO17" s="34">
        <f aca="true" t="shared" si="31" ref="BO17:BO22">BN17</f>
        <v>1.1102230246251565E-16</v>
      </c>
      <c r="BP17" s="35">
        <f aca="true" t="shared" si="32" ref="BP17:BP22">ABS(BO17*60*24*60)</f>
        <v>9.592326932761353E-12</v>
      </c>
      <c r="BQ17" s="37">
        <f aca="true" t="shared" si="33" ref="BQ17:BQ22">BP17</f>
        <v>9.592326932761353E-12</v>
      </c>
      <c r="BR17" s="54">
        <v>29</v>
      </c>
      <c r="BS17" s="32"/>
      <c r="BT17" s="33"/>
      <c r="BU17" s="32"/>
      <c r="BV17" s="34"/>
      <c r="BW17" s="35"/>
      <c r="BX17" s="36"/>
      <c r="BY17" s="37"/>
      <c r="BZ17" s="54"/>
      <c r="CA17" s="32"/>
      <c r="CB17" s="33"/>
      <c r="CC17" s="32"/>
      <c r="CD17" s="34"/>
      <c r="CE17" s="35"/>
      <c r="CF17" s="36"/>
      <c r="CG17" s="37"/>
      <c r="CH17" s="54"/>
      <c r="CI17" s="32">
        <f aca="true" t="shared" si="34" ref="CI17:CI22">CQ17+$CI$11</f>
        <v>0.7534722222222222</v>
      </c>
      <c r="CJ17" s="33">
        <v>0.7534722222222222</v>
      </c>
      <c r="CK17" s="32">
        <f aca="true" t="shared" si="35" ref="CK17:CK22">ABS(CJ17-CI17)</f>
        <v>0</v>
      </c>
      <c r="CL17" s="34">
        <f aca="true" t="shared" si="36" ref="CL17:CL22">CK17</f>
        <v>0</v>
      </c>
      <c r="CM17" s="35">
        <f aca="true" t="shared" si="37" ref="CM17:CM22">ABS(CL17*60*24*60)</f>
        <v>0</v>
      </c>
      <c r="CN17" s="37">
        <f aca="true" t="shared" si="38" ref="CN17:CN22">CM17</f>
        <v>0</v>
      </c>
      <c r="CO17" s="31">
        <v>0.59375</v>
      </c>
      <c r="CP17" s="31">
        <v>0.6333333333333333</v>
      </c>
      <c r="CQ17" s="31">
        <v>0.7465277777777778</v>
      </c>
      <c r="CR17" s="38">
        <v>2</v>
      </c>
    </row>
    <row r="18" spans="1:96" ht="15.75">
      <c r="A18" s="54">
        <v>17</v>
      </c>
      <c r="B18" s="27" t="s">
        <v>32</v>
      </c>
      <c r="C18" s="27" t="s">
        <v>43</v>
      </c>
      <c r="D18" s="54">
        <v>17</v>
      </c>
      <c r="E18" s="26" t="s">
        <v>33</v>
      </c>
      <c r="F18" s="26" t="s">
        <v>34</v>
      </c>
      <c r="G18" s="39"/>
      <c r="H18" s="39">
        <v>2</v>
      </c>
      <c r="I18" s="28">
        <f t="shared" si="2"/>
        <v>374.40000000003846</v>
      </c>
      <c r="J18" s="29">
        <v>35.5</v>
      </c>
      <c r="K18" s="30">
        <v>37.6</v>
      </c>
      <c r="L18" s="66">
        <v>41</v>
      </c>
      <c r="M18" s="67">
        <v>101.4</v>
      </c>
      <c r="N18" s="72">
        <v>55.3</v>
      </c>
      <c r="O18" s="74">
        <v>103.6</v>
      </c>
      <c r="P18" s="28"/>
      <c r="R18" s="33">
        <v>0.5548611111111111</v>
      </c>
      <c r="S18" s="54">
        <v>17</v>
      </c>
      <c r="T18" s="32">
        <f t="shared" si="3"/>
        <v>0.5708333333333334</v>
      </c>
      <c r="U18" s="33">
        <v>0.5708333333333333</v>
      </c>
      <c r="V18" s="32">
        <f t="shared" si="4"/>
        <v>1.1102230246251565E-16</v>
      </c>
      <c r="W18" s="34">
        <f t="shared" si="5"/>
        <v>1.1102230246251565E-16</v>
      </c>
      <c r="X18" s="35">
        <f t="shared" si="6"/>
        <v>9.592326932761353E-12</v>
      </c>
      <c r="Y18" s="37">
        <f t="shared" si="7"/>
        <v>9.592326932761353E-12</v>
      </c>
      <c r="Z18" s="54">
        <v>17</v>
      </c>
      <c r="AA18" s="32">
        <f t="shared" si="8"/>
        <v>0.5993055555555555</v>
      </c>
      <c r="AB18" s="33">
        <v>0.5993055555555555</v>
      </c>
      <c r="AC18" s="32">
        <f t="shared" si="9"/>
        <v>0</v>
      </c>
      <c r="AD18" s="34">
        <f t="shared" si="10"/>
        <v>0</v>
      </c>
      <c r="AE18" s="35">
        <f t="shared" si="11"/>
        <v>0</v>
      </c>
      <c r="AF18" s="37">
        <f t="shared" si="12"/>
        <v>0</v>
      </c>
      <c r="AG18" s="54">
        <v>14</v>
      </c>
      <c r="AH18" s="32">
        <f t="shared" si="13"/>
        <v>0.6083333333333333</v>
      </c>
      <c r="AI18" s="33"/>
      <c r="AJ18" s="32">
        <f t="shared" si="14"/>
        <v>-0.6083333333333333</v>
      </c>
      <c r="AK18" s="34">
        <f t="shared" si="15"/>
        <v>-0.6083333333333333</v>
      </c>
      <c r="AL18" s="35">
        <f t="shared" si="16"/>
        <v>-52560</v>
      </c>
      <c r="AM18" s="36">
        <f t="shared" si="17"/>
        <v>52560</v>
      </c>
      <c r="AN18" s="37">
        <f t="shared" si="18"/>
        <v>52560</v>
      </c>
      <c r="AO18" s="54">
        <v>14</v>
      </c>
      <c r="AP18" s="32">
        <f>AI18+$AP$11</f>
        <v>0.015972222222222224</v>
      </c>
      <c r="AQ18" s="33"/>
      <c r="AR18" s="32">
        <f>(AQ18-AP18)</f>
        <v>-0.015972222222222224</v>
      </c>
      <c r="AS18" s="34">
        <f>AR18</f>
        <v>-0.015972222222222224</v>
      </c>
      <c r="AT18" s="35">
        <f>IF(AS18&lt;0,AS18*60*24*60,0)</f>
        <v>-1380.0000000000002</v>
      </c>
      <c r="AU18" s="36">
        <f>IF(AT18&lt;0,AT18*-1,AT18)</f>
        <v>1380.0000000000002</v>
      </c>
      <c r="AV18" s="37">
        <f>AU18</f>
        <v>1380.0000000000002</v>
      </c>
      <c r="AW18" s="54">
        <v>17</v>
      </c>
      <c r="AX18" s="32">
        <f t="shared" si="19"/>
        <v>0.6506944444444445</v>
      </c>
      <c r="AY18" s="33">
        <v>0.6506944444444445</v>
      </c>
      <c r="AZ18" s="32">
        <f t="shared" si="20"/>
        <v>0</v>
      </c>
      <c r="BA18" s="34">
        <f t="shared" si="21"/>
        <v>0</v>
      </c>
      <c r="BB18" s="35">
        <f t="shared" si="22"/>
        <v>0</v>
      </c>
      <c r="BC18" s="37">
        <f t="shared" si="23"/>
        <v>0</v>
      </c>
      <c r="BD18" s="54">
        <v>17</v>
      </c>
      <c r="BE18" s="32">
        <f t="shared" si="24"/>
        <v>0.7034722222222223</v>
      </c>
      <c r="BF18" s="33">
        <v>0.7034722222222222</v>
      </c>
      <c r="BG18" s="32">
        <f t="shared" si="25"/>
        <v>1.1102230246251565E-16</v>
      </c>
      <c r="BH18" s="34">
        <f t="shared" si="26"/>
        <v>1.1102230246251565E-16</v>
      </c>
      <c r="BI18" s="35">
        <f t="shared" si="27"/>
        <v>9.592326932761353E-12</v>
      </c>
      <c r="BJ18" s="37">
        <f t="shared" si="28"/>
        <v>9.592326932761353E-12</v>
      </c>
      <c r="BK18" s="54">
        <v>17</v>
      </c>
      <c r="BL18" s="32">
        <f t="shared" si="29"/>
        <v>0.73125</v>
      </c>
      <c r="BM18" s="33">
        <v>0.7312500000000001</v>
      </c>
      <c r="BN18" s="32">
        <f t="shared" si="30"/>
        <v>1.1102230246251565E-16</v>
      </c>
      <c r="BO18" s="34">
        <f t="shared" si="31"/>
        <v>1.1102230246251565E-16</v>
      </c>
      <c r="BP18" s="35">
        <f t="shared" si="32"/>
        <v>9.592326932761353E-12</v>
      </c>
      <c r="BQ18" s="37">
        <f t="shared" si="33"/>
        <v>9.592326932761353E-12</v>
      </c>
      <c r="BR18" s="54">
        <v>17</v>
      </c>
      <c r="BS18" s="32">
        <f>BM18+$AH$11</f>
        <v>0.7402777777777778</v>
      </c>
      <c r="BT18" s="33"/>
      <c r="BU18" s="32">
        <f>(BT18-BS18)</f>
        <v>-0.7402777777777778</v>
      </c>
      <c r="BV18" s="34">
        <f>BU18</f>
        <v>-0.7402777777777778</v>
      </c>
      <c r="BW18" s="35">
        <f>IF(BV18&lt;0,BV18*60*24*60,0)</f>
        <v>-63960</v>
      </c>
      <c r="BX18" s="36">
        <f>IF(BW18&lt;0,BW18*-1,BW18)</f>
        <v>63960</v>
      </c>
      <c r="BY18" s="37">
        <f>BX18</f>
        <v>63960</v>
      </c>
      <c r="BZ18" s="54">
        <v>14</v>
      </c>
      <c r="CA18" s="32">
        <f>BT18+$AP$11</f>
        <v>0.015972222222222224</v>
      </c>
      <c r="CB18" s="33"/>
      <c r="CC18" s="32">
        <f>(CB18-CA18)</f>
        <v>-0.015972222222222224</v>
      </c>
      <c r="CD18" s="34">
        <f>CC18</f>
        <v>-0.015972222222222224</v>
      </c>
      <c r="CE18" s="35">
        <f>IF(CD18&lt;0,CD18*60*24*60,0)</f>
        <v>-1380.0000000000002</v>
      </c>
      <c r="CF18" s="36">
        <f>IF(CE18&lt;0,CE18*-1,CE18)</f>
        <v>1380.0000000000002</v>
      </c>
      <c r="CG18" s="37">
        <f>CF18</f>
        <v>1380.0000000000002</v>
      </c>
      <c r="CH18" s="54">
        <v>14</v>
      </c>
      <c r="CI18" s="32">
        <f t="shared" si="34"/>
        <v>0.7416666666666666</v>
      </c>
      <c r="CJ18" s="33">
        <v>0.7416666666666667</v>
      </c>
      <c r="CK18" s="32">
        <f t="shared" si="35"/>
        <v>1.1102230246251565E-16</v>
      </c>
      <c r="CL18" s="34">
        <f t="shared" si="36"/>
        <v>1.1102230246251565E-16</v>
      </c>
      <c r="CM18" s="35">
        <f t="shared" si="37"/>
        <v>9.592326932761353E-12</v>
      </c>
      <c r="CN18" s="37">
        <f t="shared" si="38"/>
        <v>9.592326932761353E-12</v>
      </c>
      <c r="CO18" s="31">
        <v>0.5854166666666667</v>
      </c>
      <c r="CP18" s="31">
        <v>0.6215277777777778</v>
      </c>
      <c r="CQ18" s="31">
        <v>0.7347222222222222</v>
      </c>
      <c r="CR18" s="38">
        <v>2</v>
      </c>
    </row>
    <row r="19" spans="1:96" ht="15.75">
      <c r="A19" s="54">
        <v>13</v>
      </c>
      <c r="B19" s="27" t="s">
        <v>44</v>
      </c>
      <c r="C19" s="27" t="s">
        <v>45</v>
      </c>
      <c r="D19" s="54">
        <v>13</v>
      </c>
      <c r="E19" s="27" t="s">
        <v>46</v>
      </c>
      <c r="F19" s="27" t="s">
        <v>47</v>
      </c>
      <c r="G19" s="39"/>
      <c r="H19" s="39">
        <v>3</v>
      </c>
      <c r="I19" s="28">
        <f t="shared" si="2"/>
        <v>393.2000000000192</v>
      </c>
      <c r="J19" s="29">
        <v>37.7</v>
      </c>
      <c r="K19" s="30">
        <v>39.9</v>
      </c>
      <c r="L19" s="66">
        <v>66.6</v>
      </c>
      <c r="M19" s="67">
        <v>101.4</v>
      </c>
      <c r="N19" s="72">
        <v>52.3</v>
      </c>
      <c r="O19" s="74">
        <v>95.3</v>
      </c>
      <c r="P19" s="28"/>
      <c r="R19" s="33">
        <v>0.5506944444444445</v>
      </c>
      <c r="S19" s="54">
        <v>13</v>
      </c>
      <c r="T19" s="32">
        <f t="shared" si="3"/>
        <v>0.5666666666666668</v>
      </c>
      <c r="U19" s="33">
        <v>0.5666666666666667</v>
      </c>
      <c r="V19" s="32">
        <f t="shared" si="4"/>
        <v>1.1102230246251565E-16</v>
      </c>
      <c r="W19" s="34">
        <f t="shared" si="5"/>
        <v>1.1102230246251565E-16</v>
      </c>
      <c r="X19" s="35">
        <f t="shared" si="6"/>
        <v>9.592326932761353E-12</v>
      </c>
      <c r="Y19" s="37">
        <f t="shared" si="7"/>
        <v>9.592326932761353E-12</v>
      </c>
      <c r="Z19" s="54">
        <v>13</v>
      </c>
      <c r="AA19" s="32">
        <f t="shared" si="8"/>
        <v>0.5930555555555556</v>
      </c>
      <c r="AB19" s="33">
        <v>0.5930555555555556</v>
      </c>
      <c r="AC19" s="32">
        <f t="shared" si="9"/>
        <v>0</v>
      </c>
      <c r="AD19" s="34">
        <f t="shared" si="10"/>
        <v>0</v>
      </c>
      <c r="AE19" s="35">
        <f t="shared" si="11"/>
        <v>0</v>
      </c>
      <c r="AF19" s="37">
        <f t="shared" si="12"/>
        <v>0</v>
      </c>
      <c r="AG19" s="54">
        <v>9</v>
      </c>
      <c r="AH19" s="32">
        <f t="shared" si="13"/>
        <v>0.6020833333333333</v>
      </c>
      <c r="AI19" s="33"/>
      <c r="AJ19" s="32">
        <f t="shared" si="14"/>
        <v>-0.6020833333333333</v>
      </c>
      <c r="AK19" s="34">
        <f t="shared" si="15"/>
        <v>-0.6020833333333333</v>
      </c>
      <c r="AL19" s="35">
        <f t="shared" si="16"/>
        <v>-52020</v>
      </c>
      <c r="AM19" s="36">
        <f t="shared" si="17"/>
        <v>52020</v>
      </c>
      <c r="AN19" s="37">
        <f t="shared" si="18"/>
        <v>52020</v>
      </c>
      <c r="AO19" s="54">
        <v>9</v>
      </c>
      <c r="AP19" s="32">
        <f>AI19+$AP$11</f>
        <v>0.015972222222222224</v>
      </c>
      <c r="AQ19" s="33"/>
      <c r="AR19" s="32">
        <f>(AQ19-AP19)</f>
        <v>-0.015972222222222224</v>
      </c>
      <c r="AS19" s="34">
        <f>AR19</f>
        <v>-0.015972222222222224</v>
      </c>
      <c r="AT19" s="35">
        <f>IF(AS19&lt;0,AS19*60*24*60,0)</f>
        <v>-1380.0000000000002</v>
      </c>
      <c r="AU19" s="36">
        <f>IF(AT19&lt;0,AT19*-1,AT19)</f>
        <v>1380.0000000000002</v>
      </c>
      <c r="AV19" s="37">
        <f>AU19</f>
        <v>1380.0000000000002</v>
      </c>
      <c r="AW19" s="54">
        <v>13</v>
      </c>
      <c r="AX19" s="32">
        <f t="shared" si="19"/>
        <v>0.6381944444444445</v>
      </c>
      <c r="AY19" s="33">
        <v>0.6381944444444444</v>
      </c>
      <c r="AZ19" s="32">
        <f t="shared" si="20"/>
        <v>1.1102230246251565E-16</v>
      </c>
      <c r="BA19" s="34">
        <f t="shared" si="21"/>
        <v>1.1102230246251565E-16</v>
      </c>
      <c r="BB19" s="35">
        <f t="shared" si="22"/>
        <v>9.592326932761353E-12</v>
      </c>
      <c r="BC19" s="37">
        <f t="shared" si="23"/>
        <v>9.592326932761353E-12</v>
      </c>
      <c r="BD19" s="54">
        <v>13</v>
      </c>
      <c r="BE19" s="32">
        <f t="shared" si="24"/>
        <v>0.6909722222222222</v>
      </c>
      <c r="BF19" s="33">
        <v>0.6909722222222222</v>
      </c>
      <c r="BG19" s="32">
        <f t="shared" si="25"/>
        <v>0</v>
      </c>
      <c r="BH19" s="34">
        <f t="shared" si="26"/>
        <v>0</v>
      </c>
      <c r="BI19" s="35">
        <f t="shared" si="27"/>
        <v>0</v>
      </c>
      <c r="BJ19" s="37">
        <f t="shared" si="28"/>
        <v>0</v>
      </c>
      <c r="BK19" s="54">
        <v>13</v>
      </c>
      <c r="BL19" s="32">
        <f t="shared" si="29"/>
        <v>0.71875</v>
      </c>
      <c r="BM19" s="33">
        <v>0.71875</v>
      </c>
      <c r="BN19" s="32">
        <f t="shared" si="30"/>
        <v>0</v>
      </c>
      <c r="BO19" s="34">
        <f t="shared" si="31"/>
        <v>0</v>
      </c>
      <c r="BP19" s="35">
        <f t="shared" si="32"/>
        <v>0</v>
      </c>
      <c r="BQ19" s="37">
        <f t="shared" si="33"/>
        <v>0</v>
      </c>
      <c r="BR19" s="54">
        <v>13</v>
      </c>
      <c r="BS19" s="32">
        <f>BM19+$AH$11</f>
        <v>0.7277777777777777</v>
      </c>
      <c r="BT19" s="33"/>
      <c r="BU19" s="32">
        <f>(BT19-BS19)</f>
        <v>-0.7277777777777777</v>
      </c>
      <c r="BV19" s="34">
        <f>BU19</f>
        <v>-0.7277777777777777</v>
      </c>
      <c r="BW19" s="35">
        <f>IF(BV19&lt;0,BV19*60*24*60,0)</f>
        <v>-62880</v>
      </c>
      <c r="BX19" s="36">
        <f>IF(BW19&lt;0,BW19*-1,BW19)</f>
        <v>62880</v>
      </c>
      <c r="BY19" s="37">
        <f>BX19</f>
        <v>62880</v>
      </c>
      <c r="BZ19" s="54">
        <v>9</v>
      </c>
      <c r="CA19" s="32">
        <f>BT19+$AP$11</f>
        <v>0.015972222222222224</v>
      </c>
      <c r="CB19" s="33"/>
      <c r="CC19" s="32">
        <f>(CB19-CA19)</f>
        <v>-0.015972222222222224</v>
      </c>
      <c r="CD19" s="34">
        <f>CC19</f>
        <v>-0.015972222222222224</v>
      </c>
      <c r="CE19" s="35">
        <f>IF(CD19&lt;0,CD19*60*24*60,0)</f>
        <v>-1380.0000000000002</v>
      </c>
      <c r="CF19" s="36">
        <f>IF(CE19&lt;0,CE19*-1,CE19)</f>
        <v>1380.0000000000002</v>
      </c>
      <c r="CG19" s="37">
        <f>CF19</f>
        <v>1380.0000000000002</v>
      </c>
      <c r="CH19" s="54">
        <v>9</v>
      </c>
      <c r="CI19" s="32">
        <f t="shared" si="34"/>
        <v>0.7291666666666666</v>
      </c>
      <c r="CJ19" s="33">
        <v>0.7291666666666666</v>
      </c>
      <c r="CK19" s="32">
        <f t="shared" si="35"/>
        <v>0</v>
      </c>
      <c r="CL19" s="34">
        <f t="shared" si="36"/>
        <v>0</v>
      </c>
      <c r="CM19" s="35">
        <f t="shared" si="37"/>
        <v>0</v>
      </c>
      <c r="CN19" s="37">
        <f t="shared" si="38"/>
        <v>0</v>
      </c>
      <c r="CO19" s="31">
        <v>0.5791666666666667</v>
      </c>
      <c r="CP19" s="31">
        <v>0.6090277777777778</v>
      </c>
      <c r="CQ19" s="31">
        <v>0.7222222222222222</v>
      </c>
      <c r="CR19" s="38">
        <v>2</v>
      </c>
    </row>
    <row r="20" spans="1:96" ht="15.75">
      <c r="A20" s="54">
        <v>33</v>
      </c>
      <c r="B20" s="27" t="s">
        <v>39</v>
      </c>
      <c r="C20" s="27" t="s">
        <v>40</v>
      </c>
      <c r="D20" s="54">
        <v>33</v>
      </c>
      <c r="E20" s="26" t="s">
        <v>41</v>
      </c>
      <c r="F20" s="26" t="s">
        <v>42</v>
      </c>
      <c r="G20" s="39"/>
      <c r="H20" s="39">
        <v>4</v>
      </c>
      <c r="I20" s="28">
        <f t="shared" si="2"/>
        <v>774.7000000000176</v>
      </c>
      <c r="J20" s="29">
        <v>33.3</v>
      </c>
      <c r="K20" s="30">
        <v>36.8</v>
      </c>
      <c r="L20" s="66">
        <v>36.1</v>
      </c>
      <c r="M20" s="67">
        <v>101.4</v>
      </c>
      <c r="N20" s="72">
        <v>50.1</v>
      </c>
      <c r="O20" s="74">
        <v>97</v>
      </c>
      <c r="P20" s="28"/>
      <c r="R20" s="33">
        <v>0.5604166666666667</v>
      </c>
      <c r="S20" s="54">
        <v>33</v>
      </c>
      <c r="T20" s="32">
        <f t="shared" si="3"/>
        <v>0.576388888888889</v>
      </c>
      <c r="U20" s="33">
        <v>0.576388888888889</v>
      </c>
      <c r="V20" s="32">
        <f t="shared" si="4"/>
        <v>0</v>
      </c>
      <c r="W20" s="34">
        <f t="shared" si="5"/>
        <v>0</v>
      </c>
      <c r="X20" s="35">
        <f t="shared" si="6"/>
        <v>0</v>
      </c>
      <c r="Y20" s="37">
        <f t="shared" si="7"/>
        <v>0</v>
      </c>
      <c r="Z20" s="54">
        <v>33</v>
      </c>
      <c r="AA20" s="32">
        <f t="shared" si="8"/>
        <v>0.6097222222222222</v>
      </c>
      <c r="AB20" s="33">
        <v>0.6097222222222222</v>
      </c>
      <c r="AC20" s="32">
        <f t="shared" si="9"/>
        <v>0</v>
      </c>
      <c r="AD20" s="34">
        <f t="shared" si="10"/>
        <v>0</v>
      </c>
      <c r="AE20" s="35">
        <f t="shared" si="11"/>
        <v>0</v>
      </c>
      <c r="AF20" s="37">
        <f t="shared" si="12"/>
        <v>0</v>
      </c>
      <c r="AG20" s="54"/>
      <c r="AH20" s="32">
        <f t="shared" si="13"/>
        <v>0.6187499999999999</v>
      </c>
      <c r="AI20" s="33"/>
      <c r="AJ20" s="32">
        <f t="shared" si="14"/>
        <v>-0.6187499999999999</v>
      </c>
      <c r="AK20" s="34">
        <f t="shared" si="15"/>
        <v>-0.6187499999999999</v>
      </c>
      <c r="AL20" s="35">
        <f t="shared" si="16"/>
        <v>-53459.999999999985</v>
      </c>
      <c r="AM20" s="36">
        <f t="shared" si="17"/>
        <v>53459.999999999985</v>
      </c>
      <c r="AN20" s="37">
        <f t="shared" si="18"/>
        <v>53459.999999999985</v>
      </c>
      <c r="AO20" s="54"/>
      <c r="AP20" s="32"/>
      <c r="AQ20" s="33"/>
      <c r="AR20" s="32"/>
      <c r="AS20" s="34"/>
      <c r="AT20" s="35"/>
      <c r="AU20" s="36"/>
      <c r="AV20" s="37"/>
      <c r="AW20" s="54">
        <v>33</v>
      </c>
      <c r="AX20" s="32">
        <f t="shared" si="19"/>
        <v>0.6659722222222222</v>
      </c>
      <c r="AY20" s="33">
        <v>0.6618055555555555</v>
      </c>
      <c r="AZ20" s="32">
        <f t="shared" si="20"/>
        <v>0.004166666666666652</v>
      </c>
      <c r="BA20" s="34">
        <f t="shared" si="21"/>
        <v>0.004166666666666652</v>
      </c>
      <c r="BB20" s="35">
        <f t="shared" si="22"/>
        <v>359.99999999999875</v>
      </c>
      <c r="BC20" s="37">
        <f t="shared" si="23"/>
        <v>359.99999999999875</v>
      </c>
      <c r="BD20" s="54">
        <v>33</v>
      </c>
      <c r="BE20" s="32">
        <f t="shared" si="24"/>
        <v>0.7145833333333333</v>
      </c>
      <c r="BF20" s="33">
        <v>0.7152777777777778</v>
      </c>
      <c r="BG20" s="32">
        <f t="shared" si="25"/>
        <v>0.000694444444444442</v>
      </c>
      <c r="BH20" s="34">
        <f t="shared" si="26"/>
        <v>0.000694444444444442</v>
      </c>
      <c r="BI20" s="35">
        <f t="shared" si="27"/>
        <v>59.99999999999979</v>
      </c>
      <c r="BJ20" s="37">
        <f t="shared" si="28"/>
        <v>59.99999999999979</v>
      </c>
      <c r="BK20" s="54">
        <v>33</v>
      </c>
      <c r="BL20" s="32">
        <f t="shared" si="29"/>
        <v>0.7430555555555556</v>
      </c>
      <c r="BM20" s="33">
        <v>0.7430555555555555</v>
      </c>
      <c r="BN20" s="32">
        <f t="shared" si="30"/>
        <v>1.1102230246251565E-16</v>
      </c>
      <c r="BO20" s="34">
        <f t="shared" si="31"/>
        <v>1.1102230246251565E-16</v>
      </c>
      <c r="BP20" s="35">
        <f t="shared" si="32"/>
        <v>9.592326932761353E-12</v>
      </c>
      <c r="BQ20" s="37">
        <f t="shared" si="33"/>
        <v>9.592326932761353E-12</v>
      </c>
      <c r="BR20" s="54">
        <v>33</v>
      </c>
      <c r="BS20" s="32"/>
      <c r="BT20" s="33"/>
      <c r="BU20" s="32"/>
      <c r="BV20" s="34"/>
      <c r="BW20" s="35"/>
      <c r="BX20" s="36"/>
      <c r="BY20" s="37"/>
      <c r="BZ20" s="54"/>
      <c r="CA20" s="32"/>
      <c r="CB20" s="33"/>
      <c r="CC20" s="32"/>
      <c r="CD20" s="34"/>
      <c r="CE20" s="35"/>
      <c r="CF20" s="36"/>
      <c r="CG20" s="37"/>
      <c r="CH20" s="54"/>
      <c r="CI20" s="32">
        <f t="shared" si="34"/>
        <v>0.7541666666666667</v>
      </c>
      <c r="CJ20" s="33">
        <v>0.7541666666666668</v>
      </c>
      <c r="CK20" s="32">
        <f t="shared" si="35"/>
        <v>1.1102230246251565E-16</v>
      </c>
      <c r="CL20" s="34">
        <f t="shared" si="36"/>
        <v>1.1102230246251565E-16</v>
      </c>
      <c r="CM20" s="35">
        <f t="shared" si="37"/>
        <v>9.592326932761353E-12</v>
      </c>
      <c r="CN20" s="37">
        <f t="shared" si="38"/>
        <v>9.592326932761353E-12</v>
      </c>
      <c r="CO20" s="31">
        <v>0.5958333333333333</v>
      </c>
      <c r="CP20" s="31">
        <v>0.6368055555555555</v>
      </c>
      <c r="CQ20" s="31">
        <v>0.7472222222222222</v>
      </c>
      <c r="CR20" s="38">
        <v>2</v>
      </c>
    </row>
    <row r="21" spans="1:96" ht="15.75">
      <c r="A21" s="54">
        <v>16</v>
      </c>
      <c r="B21" s="27" t="s">
        <v>48</v>
      </c>
      <c r="C21" s="27" t="s">
        <v>49</v>
      </c>
      <c r="D21" s="54">
        <v>16</v>
      </c>
      <c r="E21" s="26" t="s">
        <v>33</v>
      </c>
      <c r="F21" s="26" t="s">
        <v>50</v>
      </c>
      <c r="G21" s="39"/>
      <c r="H21" s="39">
        <v>5</v>
      </c>
      <c r="I21" s="28">
        <f t="shared" si="2"/>
        <v>5558.199999999992</v>
      </c>
      <c r="J21" s="29">
        <v>42.2</v>
      </c>
      <c r="K21" s="30">
        <v>47.4</v>
      </c>
      <c r="L21" s="66">
        <v>66.6</v>
      </c>
      <c r="M21" s="67">
        <v>61.7</v>
      </c>
      <c r="N21" s="72">
        <v>59.1</v>
      </c>
      <c r="O21" s="74">
        <v>121.2</v>
      </c>
      <c r="P21" s="28"/>
      <c r="R21" s="33">
        <v>0.5513888888888888</v>
      </c>
      <c r="S21" s="54">
        <v>16</v>
      </c>
      <c r="T21" s="32">
        <f t="shared" si="3"/>
        <v>0.5673611111111111</v>
      </c>
      <c r="U21" s="33">
        <v>0.5673611111111111</v>
      </c>
      <c r="V21" s="32">
        <f t="shared" si="4"/>
        <v>0</v>
      </c>
      <c r="W21" s="34">
        <f t="shared" si="5"/>
        <v>0</v>
      </c>
      <c r="X21" s="35">
        <f t="shared" si="6"/>
        <v>0</v>
      </c>
      <c r="Y21" s="37">
        <f t="shared" si="7"/>
        <v>0</v>
      </c>
      <c r="Z21" s="54">
        <v>16</v>
      </c>
      <c r="AA21" s="32">
        <f t="shared" si="8"/>
        <v>0.5937499999999999</v>
      </c>
      <c r="AB21" s="33">
        <v>0.5868055555555556</v>
      </c>
      <c r="AC21" s="32">
        <f t="shared" si="9"/>
        <v>0.006944444444444309</v>
      </c>
      <c r="AD21" s="34">
        <f t="shared" si="10"/>
        <v>0.006944444444444309</v>
      </c>
      <c r="AE21" s="35">
        <f t="shared" si="11"/>
        <v>599.9999999999883</v>
      </c>
      <c r="AF21" s="37">
        <f t="shared" si="12"/>
        <v>599.9999999999883</v>
      </c>
      <c r="AG21" s="54">
        <v>10</v>
      </c>
      <c r="AH21" s="32">
        <f t="shared" si="13"/>
        <v>0.5958333333333333</v>
      </c>
      <c r="AI21" s="33"/>
      <c r="AJ21" s="32">
        <f t="shared" si="14"/>
        <v>-0.5958333333333333</v>
      </c>
      <c r="AK21" s="34">
        <f t="shared" si="15"/>
        <v>-0.5958333333333333</v>
      </c>
      <c r="AL21" s="35">
        <f t="shared" si="16"/>
        <v>-51480</v>
      </c>
      <c r="AM21" s="36">
        <f t="shared" si="17"/>
        <v>51480</v>
      </c>
      <c r="AN21" s="37">
        <f t="shared" si="18"/>
        <v>51480</v>
      </c>
      <c r="AO21" s="54">
        <v>10</v>
      </c>
      <c r="AP21" s="32">
        <f>AI21+$AP$11</f>
        <v>0.015972222222222224</v>
      </c>
      <c r="AQ21" s="33"/>
      <c r="AR21" s="32">
        <f>(AQ21-AP21)</f>
        <v>-0.015972222222222224</v>
      </c>
      <c r="AS21" s="34">
        <f>AR21</f>
        <v>-0.015972222222222224</v>
      </c>
      <c r="AT21" s="35">
        <f>IF(AS21&lt;0,AS21*60*24*60,0)</f>
        <v>-1380.0000000000002</v>
      </c>
      <c r="AU21" s="36">
        <f>IF(AT21&lt;0,AT21*-1,AT21)</f>
        <v>1380.0000000000002</v>
      </c>
      <c r="AV21" s="37">
        <f>AU21</f>
        <v>1380.0000000000002</v>
      </c>
      <c r="AW21" s="54">
        <v>16</v>
      </c>
      <c r="AX21" s="32">
        <f t="shared" si="19"/>
        <v>0.6340277777777779</v>
      </c>
      <c r="AY21" s="33">
        <v>0.6270833333333333</v>
      </c>
      <c r="AZ21" s="32">
        <f t="shared" si="20"/>
        <v>0.006944444444444531</v>
      </c>
      <c r="BA21" s="34">
        <f t="shared" si="21"/>
        <v>0.006944444444444531</v>
      </c>
      <c r="BB21" s="35">
        <f t="shared" si="22"/>
        <v>600.0000000000075</v>
      </c>
      <c r="BC21" s="37">
        <f t="shared" si="23"/>
        <v>600.0000000000075</v>
      </c>
      <c r="BD21" s="54">
        <v>16</v>
      </c>
      <c r="BE21" s="32">
        <f t="shared" si="24"/>
        <v>0.6798611111111111</v>
      </c>
      <c r="BF21" s="33">
        <v>0.7229166666666668</v>
      </c>
      <c r="BG21" s="32">
        <f t="shared" si="25"/>
        <v>0.043055555555555625</v>
      </c>
      <c r="BH21" s="34">
        <f t="shared" si="26"/>
        <v>0.043055555555555625</v>
      </c>
      <c r="BI21" s="35">
        <f t="shared" si="27"/>
        <v>3720.000000000006</v>
      </c>
      <c r="BJ21" s="37">
        <f t="shared" si="28"/>
        <v>3720.000000000006</v>
      </c>
      <c r="BK21" s="54">
        <v>16</v>
      </c>
      <c r="BL21" s="32">
        <f t="shared" si="29"/>
        <v>0.7506944444444446</v>
      </c>
      <c r="BM21" s="33">
        <v>0.7534722222222222</v>
      </c>
      <c r="BN21" s="32">
        <f t="shared" si="30"/>
        <v>0.002777777777777657</v>
      </c>
      <c r="BO21" s="34">
        <f t="shared" si="31"/>
        <v>0.002777777777777657</v>
      </c>
      <c r="BP21" s="35">
        <f t="shared" si="32"/>
        <v>239.99999999998954</v>
      </c>
      <c r="BQ21" s="37">
        <f t="shared" si="33"/>
        <v>239.99999999998954</v>
      </c>
      <c r="BR21" s="54">
        <v>16</v>
      </c>
      <c r="BS21" s="32">
        <f>BM21+$AH$11</f>
        <v>0.7625</v>
      </c>
      <c r="BT21" s="33"/>
      <c r="BU21" s="32">
        <f>(BT21-BS21)</f>
        <v>-0.7625</v>
      </c>
      <c r="BV21" s="34">
        <f>BU21</f>
        <v>-0.7625</v>
      </c>
      <c r="BW21" s="35">
        <f>IF(BV21&lt;0,BV21*60*24*60,0)</f>
        <v>-65880</v>
      </c>
      <c r="BX21" s="36">
        <f>IF(BW21&lt;0,BW21*-1,BW21)</f>
        <v>65880</v>
      </c>
      <c r="BY21" s="37">
        <f>BX21</f>
        <v>65880</v>
      </c>
      <c r="BZ21" s="54">
        <v>10</v>
      </c>
      <c r="CA21" s="32">
        <f>BT21+$AP$11</f>
        <v>0.015972222222222224</v>
      </c>
      <c r="CB21" s="33"/>
      <c r="CC21" s="32">
        <f>(CB21-CA21)</f>
        <v>-0.015972222222222224</v>
      </c>
      <c r="CD21" s="34">
        <f>CC21</f>
        <v>-0.015972222222222224</v>
      </c>
      <c r="CE21" s="35">
        <f>IF(CD21&lt;0,CD21*60*24*60,0)</f>
        <v>-1380.0000000000002</v>
      </c>
      <c r="CF21" s="36">
        <f>IF(CE21&lt;0,CE21*-1,CE21)</f>
        <v>1380.0000000000002</v>
      </c>
      <c r="CG21" s="37">
        <f>CF21</f>
        <v>1380.0000000000002</v>
      </c>
      <c r="CH21" s="54">
        <v>10</v>
      </c>
      <c r="CI21" s="32">
        <f t="shared" si="34"/>
        <v>0.7659722222222222</v>
      </c>
      <c r="CJ21" s="33">
        <v>0.7659722222222222</v>
      </c>
      <c r="CK21" s="32">
        <f t="shared" si="35"/>
        <v>0</v>
      </c>
      <c r="CL21" s="34">
        <f t="shared" si="36"/>
        <v>0</v>
      </c>
      <c r="CM21" s="35">
        <f t="shared" si="37"/>
        <v>0</v>
      </c>
      <c r="CN21" s="37">
        <f t="shared" si="38"/>
        <v>0</v>
      </c>
      <c r="CO21" s="31">
        <v>0.579861111111111</v>
      </c>
      <c r="CP21" s="31">
        <v>0.6048611111111112</v>
      </c>
      <c r="CQ21" s="31">
        <v>0.7590277777777777</v>
      </c>
      <c r="CR21" s="38">
        <v>2</v>
      </c>
    </row>
    <row r="22" spans="1:96" ht="15.75">
      <c r="A22" s="54">
        <v>4</v>
      </c>
      <c r="B22" s="27" t="s">
        <v>51</v>
      </c>
      <c r="C22" s="27" t="s">
        <v>52</v>
      </c>
      <c r="D22" s="54">
        <v>4</v>
      </c>
      <c r="E22" s="26" t="s">
        <v>53</v>
      </c>
      <c r="F22" s="26" t="s">
        <v>54</v>
      </c>
      <c r="G22" s="39"/>
      <c r="H22" s="39">
        <v>6</v>
      </c>
      <c r="I22" s="28">
        <f t="shared" si="2"/>
        <v>6407.100000000036</v>
      </c>
      <c r="J22" s="29">
        <v>58</v>
      </c>
      <c r="K22" s="30">
        <v>65</v>
      </c>
      <c r="L22" s="66">
        <v>66.6</v>
      </c>
      <c r="M22" s="67">
        <v>62.9</v>
      </c>
      <c r="N22" s="72">
        <v>54.6</v>
      </c>
      <c r="O22" s="74">
        <v>100</v>
      </c>
      <c r="P22" s="28"/>
      <c r="R22" s="33">
        <v>0.5465277777777778</v>
      </c>
      <c r="S22" s="54">
        <v>4</v>
      </c>
      <c r="T22" s="32">
        <f t="shared" si="3"/>
        <v>0.5625000000000001</v>
      </c>
      <c r="U22" s="33">
        <v>0.5625</v>
      </c>
      <c r="V22" s="32">
        <f t="shared" si="4"/>
        <v>1.1102230246251565E-16</v>
      </c>
      <c r="W22" s="34">
        <f t="shared" si="5"/>
        <v>1.1102230246251565E-16</v>
      </c>
      <c r="X22" s="35">
        <f t="shared" si="6"/>
        <v>9.592326932761353E-12</v>
      </c>
      <c r="Y22" s="37">
        <f t="shared" si="7"/>
        <v>9.592326932761353E-12</v>
      </c>
      <c r="Z22" s="54">
        <v>4</v>
      </c>
      <c r="AA22" s="32">
        <f t="shared" si="8"/>
        <v>0.5902777777777778</v>
      </c>
      <c r="AB22" s="33">
        <v>0.5819444444444445</v>
      </c>
      <c r="AC22" s="32">
        <f t="shared" si="9"/>
        <v>0.008333333333333304</v>
      </c>
      <c r="AD22" s="34">
        <f t="shared" si="10"/>
        <v>0.008333333333333304</v>
      </c>
      <c r="AE22" s="35">
        <f t="shared" si="11"/>
        <v>719.9999999999975</v>
      </c>
      <c r="AF22" s="37">
        <f t="shared" si="12"/>
        <v>719.9999999999975</v>
      </c>
      <c r="AG22" s="54">
        <v>3</v>
      </c>
      <c r="AH22" s="32">
        <f t="shared" si="13"/>
        <v>0.5909722222222222</v>
      </c>
      <c r="AI22" s="33"/>
      <c r="AJ22" s="32">
        <f t="shared" si="14"/>
        <v>-0.5909722222222222</v>
      </c>
      <c r="AK22" s="34">
        <f t="shared" si="15"/>
        <v>-0.5909722222222222</v>
      </c>
      <c r="AL22" s="35">
        <f t="shared" si="16"/>
        <v>-51060</v>
      </c>
      <c r="AM22" s="36">
        <f t="shared" si="17"/>
        <v>51060</v>
      </c>
      <c r="AN22" s="37">
        <f t="shared" si="18"/>
        <v>51060</v>
      </c>
      <c r="AO22" s="54">
        <v>3</v>
      </c>
      <c r="AP22" s="32">
        <f>AI22+$AP$11</f>
        <v>0.015972222222222224</v>
      </c>
      <c r="AQ22" s="33"/>
      <c r="AR22" s="32">
        <f>(AQ22-AP22)</f>
        <v>-0.015972222222222224</v>
      </c>
      <c r="AS22" s="34">
        <f>AR22</f>
        <v>-0.015972222222222224</v>
      </c>
      <c r="AT22" s="35">
        <f>IF(AS22&lt;0,AS22*60*24*60,0)</f>
        <v>-1380.0000000000002</v>
      </c>
      <c r="AU22" s="36">
        <f>IF(AT22&lt;0,AT22*-1,AT22)</f>
        <v>1380.0000000000002</v>
      </c>
      <c r="AV22" s="37">
        <f>AU22</f>
        <v>1380.0000000000002</v>
      </c>
      <c r="AW22" s="54">
        <v>4</v>
      </c>
      <c r="AX22" s="32">
        <f t="shared" si="19"/>
        <v>0.6291666666666667</v>
      </c>
      <c r="AY22" s="33">
        <v>0.6708333333333334</v>
      </c>
      <c r="AZ22" s="32">
        <f t="shared" si="20"/>
        <v>0.04166666666666674</v>
      </c>
      <c r="BA22" s="34">
        <f t="shared" si="21"/>
        <v>0.04166666666666674</v>
      </c>
      <c r="BB22" s="35">
        <f t="shared" si="22"/>
        <v>3600.0000000000064</v>
      </c>
      <c r="BC22" s="37">
        <f t="shared" si="23"/>
        <v>3600.0000000000064</v>
      </c>
      <c r="BD22" s="54">
        <v>4</v>
      </c>
      <c r="BE22" s="32">
        <f t="shared" si="24"/>
        <v>0.7236111111111112</v>
      </c>
      <c r="BF22" s="33">
        <v>0.7041666666666666</v>
      </c>
      <c r="BG22" s="32">
        <f t="shared" si="25"/>
        <v>0.019444444444444597</v>
      </c>
      <c r="BH22" s="34">
        <f t="shared" si="26"/>
        <v>0.019444444444444597</v>
      </c>
      <c r="BI22" s="35">
        <f t="shared" si="27"/>
        <v>1680.0000000000132</v>
      </c>
      <c r="BJ22" s="37">
        <f t="shared" si="28"/>
        <v>1680.0000000000132</v>
      </c>
      <c r="BK22" s="54">
        <v>4</v>
      </c>
      <c r="BL22" s="32">
        <f t="shared" si="29"/>
        <v>0.7319444444444444</v>
      </c>
      <c r="BM22" s="33">
        <v>0.7319444444444444</v>
      </c>
      <c r="BN22" s="32">
        <f t="shared" si="30"/>
        <v>0</v>
      </c>
      <c r="BO22" s="34">
        <f t="shared" si="31"/>
        <v>0</v>
      </c>
      <c r="BP22" s="35">
        <f t="shared" si="32"/>
        <v>0</v>
      </c>
      <c r="BQ22" s="37">
        <f t="shared" si="33"/>
        <v>0</v>
      </c>
      <c r="BR22" s="54">
        <v>4</v>
      </c>
      <c r="BS22" s="32">
        <f>BM22+$AH$11</f>
        <v>0.7409722222222221</v>
      </c>
      <c r="BT22" s="33"/>
      <c r="BU22" s="32">
        <f>(BT22-BS22)</f>
        <v>-0.7409722222222221</v>
      </c>
      <c r="BV22" s="34">
        <f>BU22</f>
        <v>-0.7409722222222221</v>
      </c>
      <c r="BW22" s="35">
        <f>IF(BV22&lt;0,BV22*60*24*60,0)</f>
        <v>-64020</v>
      </c>
      <c r="BX22" s="36">
        <f>IF(BW22&lt;0,BW22*-1,BW22)</f>
        <v>64020</v>
      </c>
      <c r="BY22" s="37">
        <f>BX22</f>
        <v>64020</v>
      </c>
      <c r="BZ22" s="54">
        <v>3</v>
      </c>
      <c r="CA22" s="32">
        <f>BT22+$AP$11</f>
        <v>0.015972222222222224</v>
      </c>
      <c r="CB22" s="33"/>
      <c r="CC22" s="32">
        <f>(CB22-CA22)</f>
        <v>-0.015972222222222224</v>
      </c>
      <c r="CD22" s="34">
        <f>CC22</f>
        <v>-0.015972222222222224</v>
      </c>
      <c r="CE22" s="35">
        <f>IF(CD22&lt;0,CD22*60*24*60,0)</f>
        <v>-1380.0000000000002</v>
      </c>
      <c r="CF22" s="36">
        <f>IF(CE22&lt;0,CE22*-1,CE22)</f>
        <v>1380.0000000000002</v>
      </c>
      <c r="CG22" s="37">
        <f>CF22</f>
        <v>1380.0000000000002</v>
      </c>
      <c r="CH22" s="54">
        <v>3</v>
      </c>
      <c r="CI22" s="32">
        <f t="shared" si="34"/>
        <v>0.7444444444444444</v>
      </c>
      <c r="CJ22" s="33">
        <v>0.7444444444444445</v>
      </c>
      <c r="CK22" s="32">
        <f t="shared" si="35"/>
        <v>1.1102230246251565E-16</v>
      </c>
      <c r="CL22" s="34">
        <f t="shared" si="36"/>
        <v>1.1102230246251565E-16</v>
      </c>
      <c r="CM22" s="35">
        <f t="shared" si="37"/>
        <v>9.592326932761353E-12</v>
      </c>
      <c r="CN22" s="37">
        <f t="shared" si="38"/>
        <v>9.592326932761353E-12</v>
      </c>
      <c r="CO22" s="31">
        <v>0.576388888888889</v>
      </c>
      <c r="CP22" s="31">
        <v>0.6</v>
      </c>
      <c r="CQ22" s="31">
        <v>0.7374999999999999</v>
      </c>
      <c r="CR22" s="38">
        <v>2</v>
      </c>
    </row>
  </sheetData>
  <sheetProtection/>
  <autoFilter ref="A16:CR16"/>
  <mergeCells count="5">
    <mergeCell ref="A1:V2"/>
    <mergeCell ref="A3:V4"/>
    <mergeCell ref="A5:V6"/>
    <mergeCell ref="A7:I7"/>
    <mergeCell ref="J7:V7"/>
  </mergeCells>
  <printOptions/>
  <pageMargins left="0.3937007874015748" right="0.3937007874015748" top="0.3937007874015748" bottom="0.3937007874015748" header="0" footer="0"/>
  <pageSetup cellComments="asDisplayed" fitToHeight="1" fitToWidth="1" horizontalDpi="300" verticalDpi="3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Sasha</cp:lastModifiedBy>
  <cp:lastPrinted>2015-05-26T09:51:33Z</cp:lastPrinted>
  <dcterms:created xsi:type="dcterms:W3CDTF">2000-10-17T18:51:36Z</dcterms:created>
  <dcterms:modified xsi:type="dcterms:W3CDTF">2015-05-26T09:53:08Z</dcterms:modified>
  <cp:category/>
  <cp:version/>
  <cp:contentType/>
  <cp:contentStatus/>
</cp:coreProperties>
</file>